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hidePivotFieldList="1" defaultThemeVersion="124226"/>
  <bookViews>
    <workbookView xWindow="-12" yWindow="-12" windowWidth="11616" windowHeight="10248"/>
  </bookViews>
  <sheets>
    <sheet name="Dashboard" sheetId="3" r:id="rId1"/>
    <sheet name="Detailed" sheetId="18" state="hidden" r:id="rId2"/>
    <sheet name="Collapsed" sheetId="17" state="hidden" r:id="rId3"/>
    <sheet name="Nuclear PP - Summary" sheetId="1" state="hidden" r:id="rId4"/>
    <sheet name="Nuclear PP - Detailed " sheetId="2" state="hidden" r:id="rId5"/>
    <sheet name="Data" sheetId="19" state="hidden" r:id="rId6"/>
    <sheet name="Current Operation -Summary" sheetId="4" state="hidden" r:id="rId7"/>
    <sheet name="Current Operation - Detailed" sheetId="5" state="hidden" r:id="rId8"/>
    <sheet name="Logistic Hub Summary" sheetId="6" state="hidden" r:id="rId9"/>
    <sheet name="Logistic Hub - Detailed" sheetId="7" state="hidden" r:id="rId10"/>
    <sheet name="National R&amp;D summary" sheetId="8" state="hidden" r:id="rId11"/>
    <sheet name="National R&amp;D Detail" sheetId="9" state="hidden" r:id="rId12"/>
    <sheet name="Energy Production Summary" sheetId="10" state="hidden" r:id="rId13"/>
    <sheet name="Energy Production Detail" sheetId="11" state="hidden" r:id="rId14"/>
    <sheet name="Recreation Summary" sheetId="12" state="hidden" r:id="rId15"/>
    <sheet name="Manufacturing" sheetId="13" state="hidden" r:id="rId16"/>
    <sheet name="Education" sheetId="14" state="hidden" r:id="rId17"/>
    <sheet name="Wellness and Fitness" sheetId="15" state="hidden" r:id="rId18"/>
    <sheet name="Recycling" sheetId="16" state="hidden" r:id="rId19"/>
  </sheets>
  <definedNames>
    <definedName name="_xlnm.Print_Area" localSheetId="3">'Nuclear PP - Summary'!$A$24:$G$45</definedName>
    <definedName name="range1">'Nuclear PP - Summary'!$B$3:$F$8</definedName>
    <definedName name="range2">'Nuclear PP - Summary'!$B$10:$F$15</definedName>
    <definedName name="Slicer_Scenario">#N/A</definedName>
    <definedName name="vlad">CHOOSE(Dashboard!$M$5,range1,range2)</definedName>
    <definedName name="Z_FC455625_91DF_4280_A0CB_902BD5525B9D_.wvu.PrintArea" localSheetId="3" hidden="1">'Nuclear PP - Summary'!$A$24:$G$45</definedName>
  </definedNames>
  <calcPr calcId="145621"/>
  <customWorkbookViews>
    <customWorkbookView name="view_conference room" guid="{FC455625-91DF-4280-A0CB-902BD5525B9D}" maximized="1" windowWidth="1596" windowHeight="627" activeSheetId="3"/>
  </customWorkbookViews>
  <pivotCaches>
    <pivotCache cacheId="5" r:id="rId20"/>
  </pivotCaches>
  <extLst>
    <ext xmlns:x14="http://schemas.microsoft.com/office/spreadsheetml/2009/9/main" uri="{BBE1A952-AA13-448e-AADC-164F8A28A991}">
      <x14:slicerCaches>
        <x14:slicerCache r:id="rId21"/>
      </x14:slicerCaches>
    </ext>
    <ext xmlns:x14="http://schemas.microsoft.com/office/spreadsheetml/2009/9/main" uri="{79F54976-1DA5-4618-B147-4CDE4B953A38}">
      <x14:workbookPr/>
    </ext>
  </extLst>
</workbook>
</file>

<file path=xl/calcChain.xml><?xml version="1.0" encoding="utf-8"?>
<calcChain xmlns="http://schemas.openxmlformats.org/spreadsheetml/2006/main">
  <c r="K4" i="19" l="1"/>
  <c r="J28" i="18"/>
  <c r="J29" i="18"/>
  <c r="J30" i="18"/>
  <c r="I28" i="18"/>
  <c r="I29" i="18"/>
  <c r="I30" i="18"/>
  <c r="I27" i="18"/>
  <c r="J27" i="18"/>
  <c r="H28" i="18"/>
  <c r="H29" i="18"/>
  <c r="H30" i="18"/>
  <c r="H27" i="18"/>
  <c r="J20" i="18"/>
  <c r="J21" i="18"/>
  <c r="J22" i="18"/>
  <c r="I20" i="18"/>
  <c r="I21" i="18"/>
  <c r="I22" i="18"/>
  <c r="I19" i="18"/>
  <c r="J19" i="18"/>
  <c r="H20" i="18"/>
  <c r="H21" i="18"/>
  <c r="H22" i="18"/>
  <c r="H19" i="18"/>
  <c r="J12" i="18"/>
  <c r="J13" i="18"/>
  <c r="J14" i="18"/>
  <c r="I12" i="18"/>
  <c r="I13" i="18"/>
  <c r="I14" i="18"/>
  <c r="I11" i="18"/>
  <c r="J11" i="18"/>
  <c r="H12" i="18"/>
  <c r="H13" i="18"/>
  <c r="H14" i="18"/>
  <c r="H11" i="18"/>
  <c r="J4" i="18"/>
  <c r="J5" i="18"/>
  <c r="J6" i="18"/>
  <c r="I4" i="18"/>
  <c r="I5" i="18"/>
  <c r="I6" i="18"/>
  <c r="I3" i="18"/>
  <c r="J3" i="18"/>
  <c r="H4" i="18"/>
  <c r="H5" i="18"/>
  <c r="H6" i="18"/>
  <c r="H3" i="18"/>
  <c r="D36" i="18"/>
  <c r="D37" i="18"/>
  <c r="D38" i="18"/>
  <c r="C36" i="18"/>
  <c r="C37" i="18"/>
  <c r="C38" i="18"/>
  <c r="C35" i="18"/>
  <c r="D35" i="18"/>
  <c r="B36" i="18"/>
  <c r="B37" i="18"/>
  <c r="B38" i="18"/>
  <c r="B35" i="18"/>
  <c r="D28" i="18"/>
  <c r="D29" i="18"/>
  <c r="D30" i="18"/>
  <c r="C28" i="18"/>
  <c r="C29" i="18"/>
  <c r="C30" i="18"/>
  <c r="C27" i="18"/>
  <c r="D27" i="18"/>
  <c r="B28" i="18"/>
  <c r="B29" i="18"/>
  <c r="B30" i="18"/>
  <c r="B27" i="18"/>
  <c r="D20" i="18"/>
  <c r="D21" i="18"/>
  <c r="D22" i="18"/>
  <c r="C20" i="18"/>
  <c r="C21" i="18"/>
  <c r="C22" i="18"/>
  <c r="C19" i="18"/>
  <c r="D19" i="18"/>
  <c r="B20" i="18"/>
  <c r="B21" i="18"/>
  <c r="B22" i="18"/>
  <c r="B19" i="18"/>
  <c r="D14" i="18"/>
  <c r="D13" i="18"/>
  <c r="D12" i="18"/>
  <c r="C12" i="18"/>
  <c r="C13" i="18"/>
  <c r="C14" i="18"/>
  <c r="C11" i="18"/>
  <c r="D11" i="18"/>
  <c r="B12" i="18"/>
  <c r="B13" i="18"/>
  <c r="B14" i="18"/>
  <c r="B11" i="18"/>
  <c r="C2" i="17" l="1"/>
  <c r="D23" i="3" s="1"/>
  <c r="D2" i="17"/>
  <c r="E23" i="3" s="1"/>
  <c r="B2" i="17"/>
  <c r="C23" i="3" s="1"/>
  <c r="C16" i="17" l="1"/>
  <c r="D16" i="17"/>
  <c r="B16" i="17"/>
  <c r="C15" i="17"/>
  <c r="D15" i="17"/>
  <c r="B15" i="17"/>
  <c r="C14" i="17"/>
  <c r="D14" i="17"/>
  <c r="B14" i="17"/>
  <c r="C13" i="17"/>
  <c r="D13" i="17"/>
  <c r="B13" i="17"/>
  <c r="C12" i="17"/>
  <c r="D12" i="17"/>
  <c r="B12" i="17"/>
  <c r="C11" i="17"/>
  <c r="D11" i="17"/>
  <c r="B11" i="17"/>
  <c r="C10" i="17"/>
  <c r="D10" i="17"/>
  <c r="B10" i="17"/>
  <c r="C9" i="17"/>
  <c r="D9" i="17"/>
  <c r="B9" i="17"/>
  <c r="C8" i="17"/>
  <c r="D8" i="17"/>
  <c r="B8" i="17"/>
  <c r="C7" i="17"/>
  <c r="D7" i="17"/>
  <c r="B7" i="17"/>
  <c r="C6" i="17"/>
  <c r="D6" i="17"/>
  <c r="B6" i="17"/>
  <c r="C5" i="17"/>
  <c r="D5" i="17"/>
  <c r="B5" i="17"/>
  <c r="C4" i="17"/>
  <c r="D4" i="17"/>
  <c r="B4" i="17"/>
  <c r="C3" i="17"/>
  <c r="D25" i="3" s="1"/>
  <c r="D3" i="17"/>
  <c r="B3" i="17"/>
  <c r="C25" i="3" l="1"/>
  <c r="C31" i="3"/>
  <c r="E29" i="3"/>
  <c r="C24" i="3"/>
  <c r="C28" i="3"/>
  <c r="C26" i="3"/>
  <c r="C30" i="3"/>
  <c r="E31" i="3"/>
  <c r="D29" i="3"/>
  <c r="C27" i="3"/>
  <c r="E26" i="3"/>
  <c r="E30" i="3"/>
  <c r="D31" i="3"/>
  <c r="E27" i="3"/>
  <c r="E24" i="3"/>
  <c r="E28" i="3"/>
  <c r="E25" i="3"/>
  <c r="D24" i="3"/>
  <c r="D28" i="3"/>
  <c r="D26" i="3"/>
  <c r="D30" i="3"/>
  <c r="C29" i="3"/>
  <c r="D27" i="3"/>
</calcChain>
</file>

<file path=xl/sharedStrings.xml><?xml version="1.0" encoding="utf-8"?>
<sst xmlns="http://schemas.openxmlformats.org/spreadsheetml/2006/main" count="1591" uniqueCount="111">
  <si>
    <t>ImpactType</t>
  </si>
  <si>
    <t>Employment</t>
  </si>
  <si>
    <t>Output</t>
  </si>
  <si>
    <t>Direct Effect</t>
  </si>
  <si>
    <t>Indirect Effect</t>
  </si>
  <si>
    <t>Induced Effect</t>
  </si>
  <si>
    <t>Total Effect</t>
  </si>
  <si>
    <t>Sector</t>
  </si>
  <si>
    <t>Description</t>
  </si>
  <si>
    <t>Direct</t>
  </si>
  <si>
    <t>Indirect</t>
  </si>
  <si>
    <t>Induced</t>
  </si>
  <si>
    <t>Total</t>
  </si>
  <si>
    <t>11 Ag, Forestry, Fish &amp; Hunting</t>
  </si>
  <si>
    <t>21 Mining</t>
  </si>
  <si>
    <t>22 Utilities</t>
  </si>
  <si>
    <t>23 Construction</t>
  </si>
  <si>
    <t>31-33 Manufacturing</t>
  </si>
  <si>
    <t>42 Wholesale Trade</t>
  </si>
  <si>
    <t>44-45 Retail trade</t>
  </si>
  <si>
    <t>48-49 Transportation &amp; Warehousing</t>
  </si>
  <si>
    <t>51 Information</t>
  </si>
  <si>
    <t>52 Finance &amp; insurance</t>
  </si>
  <si>
    <t>53 Real estate &amp; rental</t>
  </si>
  <si>
    <t>54 Professional- scientific &amp; tech svcs</t>
  </si>
  <si>
    <t>55 Management of companies</t>
  </si>
  <si>
    <t>56 Administrative &amp; waste services</t>
  </si>
  <si>
    <t>61 Educational svcs</t>
  </si>
  <si>
    <t>62 Health &amp; social services</t>
  </si>
  <si>
    <t>71 Arts- entertainment &amp; recreation</t>
  </si>
  <si>
    <t>72 Accomodation &amp; food services</t>
  </si>
  <si>
    <t>81 Other services</t>
  </si>
  <si>
    <t>92 Government &amp; non NAICs</t>
  </si>
  <si>
    <t>Labor Income</t>
  </si>
  <si>
    <t>Total Value Added</t>
  </si>
  <si>
    <t>Value Added</t>
  </si>
  <si>
    <t>Initial Shock: employment</t>
  </si>
  <si>
    <t>Impact Type</t>
  </si>
  <si>
    <t>Nuclear Power Plant - Construction</t>
  </si>
  <si>
    <t>Nuclear Power Plant - Operation</t>
  </si>
  <si>
    <t>Initial Shock: employment - 1800 (construction)</t>
  </si>
  <si>
    <t>Initial Shock: employment - 550 (operation)</t>
  </si>
  <si>
    <t xml:space="preserve"> Four County Region</t>
  </si>
  <si>
    <t>State</t>
  </si>
  <si>
    <t>Current Operation 2010</t>
  </si>
  <si>
    <t>Current Operation 2012</t>
  </si>
  <si>
    <t>Four County</t>
  </si>
  <si>
    <t>Logistic Hub</t>
  </si>
  <si>
    <t xml:space="preserve">Scenario 1 - 475 </t>
  </si>
  <si>
    <t>Scenario 1 - 950</t>
  </si>
  <si>
    <t>Scenario 1 - 1900</t>
  </si>
  <si>
    <t>Four-County Region</t>
  </si>
  <si>
    <t>National RD 3,000 employment</t>
  </si>
  <si>
    <t>Four County Region</t>
  </si>
  <si>
    <t>National RD 1,500 employment</t>
  </si>
  <si>
    <t>Energy Production - Construction 1000</t>
  </si>
  <si>
    <t>Energy Production - Construction 1500</t>
  </si>
  <si>
    <t>Energy Production - Utilities 250</t>
  </si>
  <si>
    <t>Energy Production - Utilities 1000</t>
  </si>
  <si>
    <t>Construction 1000</t>
  </si>
  <si>
    <t>Utilites 250</t>
  </si>
  <si>
    <t>Maintenance and Visitor's Impact</t>
  </si>
  <si>
    <t>Metal Manuf.</t>
  </si>
  <si>
    <t>Heavy Manuf.</t>
  </si>
  <si>
    <t>Light Manuf.</t>
  </si>
  <si>
    <t>Chemical Manuf.</t>
  </si>
  <si>
    <t>Pharmaceutical Manuf.</t>
  </si>
  <si>
    <t>Electrical, Power, Motor Manuf.</t>
  </si>
  <si>
    <t>Energy Related Manuf. (turbines, blades transmission)</t>
  </si>
  <si>
    <t>Construction (includes museum, campsite, trails)</t>
  </si>
  <si>
    <t>Education</t>
  </si>
  <si>
    <t>Wellness and Fitness</t>
  </si>
  <si>
    <t xml:space="preserve">Recycling </t>
  </si>
  <si>
    <t>12.5 mln</t>
  </si>
  <si>
    <t>15 mln</t>
  </si>
  <si>
    <t>5mln</t>
  </si>
  <si>
    <t>Nuclear Power Plant</t>
  </si>
  <si>
    <t>#</t>
  </si>
  <si>
    <t>Scenario Name</t>
  </si>
  <si>
    <t>Total Employment</t>
  </si>
  <si>
    <t>Total Labor Income</t>
  </si>
  <si>
    <t>Total Value-Added</t>
  </si>
  <si>
    <t>National R&amp;D</t>
  </si>
  <si>
    <t>Greenbelt</t>
  </si>
  <si>
    <t>Nuclear PP</t>
  </si>
  <si>
    <t>Scenario Total Effect</t>
  </si>
  <si>
    <t>National RD</t>
  </si>
  <si>
    <t>Energy Production</t>
  </si>
  <si>
    <t>Recrationl Component</t>
  </si>
  <si>
    <t>Wellness and Fitness Component</t>
  </si>
  <si>
    <t>Recycling</t>
  </si>
  <si>
    <t>Warehousing, Distribution, and Transportation Hub</t>
  </si>
  <si>
    <t>Metal Recovery</t>
  </si>
  <si>
    <t>Green Energy Production</t>
  </si>
  <si>
    <t>Training and Education</t>
  </si>
  <si>
    <t>Industrial Park</t>
  </si>
  <si>
    <t>Multi-use Southern Ohio Education Center</t>
  </si>
  <si>
    <t>1 Nuclear Power Plant</t>
  </si>
  <si>
    <t>2 National R&amp;D</t>
  </si>
  <si>
    <t>3 Warehousing, Distribution, and Transportation Hub</t>
  </si>
  <si>
    <t>4 Greenbelt</t>
  </si>
  <si>
    <t>5 Metal Recovery</t>
  </si>
  <si>
    <t>6 Green Energy Production</t>
  </si>
  <si>
    <t>7 Training and Education</t>
  </si>
  <si>
    <t>8 Industrial Park</t>
  </si>
  <si>
    <t>9 Multi-use Southern Ohio Education Center</t>
  </si>
  <si>
    <t>Scenario</t>
  </si>
  <si>
    <t xml:space="preserve"> Labor Income</t>
  </si>
  <si>
    <t xml:space="preserve"> Value Added</t>
  </si>
  <si>
    <t>Education Center</t>
  </si>
  <si>
    <t>Warehousing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</si>
</sst>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3" formatCode="_(* #,##0.00_);_(* \(#,##0.00\);_(* &quot;-&quot;??_);_(@_)"/>
    <numFmt numFmtId="164" formatCode="#,##0.0"/>
    <numFmt numFmtId="165" formatCode="_(* #,##0_);_(* \(#,##0\);_(* &quot;-&quot;??_);_(@_)"/>
    <numFmt numFmtId="166" formatCode="_(* #,##0.0_);_(* \(#,##0.0\);_(* &quot;-&quot;??_);_(@_)"/>
    <numFmt numFmtId="167" formatCode="0.0"/>
    <numFmt numFmtId="168" formatCode="_(&quot;$&quot;* #,##0_);_(&quot;$&quot;* \(#,##0\);_(&quot;$&quot;* &quot;-&quot;??_);_(@_)"/>
  </numFmts>
  <fonts count="14" x14ac:knownFonts="1">
    <font>
      <sz val="12"/>
      <color theme="1"/>
      <name val="Calibri"/>
      <family val="2"/>
      <scheme val="minor"/>
    </font>
    <font>
      <sz val="12"/>
      <color theme="1"/>
      <name val="Calibri"/>
      <family val="2"/>
      <scheme val="minor"/>
    </font>
    <font>
      <b/>
      <sz val="12"/>
      <color theme="1"/>
      <name val="Calibri"/>
      <family val="2"/>
      <scheme val="minor"/>
    </font>
    <font>
      <sz val="10"/>
      <color indexed="8"/>
      <name val="Arial"/>
      <family val="2"/>
    </font>
    <font>
      <sz val="9"/>
      <color theme="1"/>
      <name val="Calibri"/>
      <family val="2"/>
      <scheme val="minor"/>
    </font>
    <font>
      <b/>
      <sz val="11"/>
      <color theme="1"/>
      <name val="Calibri"/>
      <family val="2"/>
      <scheme val="minor"/>
    </font>
    <font>
      <sz val="9"/>
      <color indexed="8"/>
      <name val="Arial"/>
      <family val="2"/>
    </font>
    <font>
      <b/>
      <sz val="12"/>
      <color rgb="FFFF0000"/>
      <name val="Calibri"/>
      <family val="2"/>
      <scheme val="minor"/>
    </font>
    <font>
      <sz val="10"/>
      <color theme="1"/>
      <name val="Calibri"/>
      <family val="2"/>
      <scheme val="minor"/>
    </font>
    <font>
      <b/>
      <sz val="9"/>
      <color theme="1"/>
      <name val="Calibri"/>
      <family val="2"/>
      <scheme val="minor"/>
    </font>
    <font>
      <b/>
      <sz val="10"/>
      <color theme="1"/>
      <name val="Calibri"/>
      <family val="2"/>
      <scheme val="minor"/>
    </font>
    <font>
      <sz val="11"/>
      <color theme="1"/>
      <name val="Calibri"/>
      <family val="2"/>
      <scheme val="minor"/>
    </font>
    <font>
      <b/>
      <sz val="9"/>
      <color indexed="8"/>
      <name val="Arial"/>
      <family val="2"/>
    </font>
    <font>
      <sz val="14"/>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2" tint="-0.249977111117893"/>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hair">
        <color indexed="64"/>
      </top>
      <bottom style="hair">
        <color indexed="64"/>
      </bottom>
      <diagonal/>
    </border>
    <border>
      <left/>
      <right/>
      <top style="double">
        <color indexed="64"/>
      </top>
      <bottom style="hair">
        <color indexed="64"/>
      </bottom>
      <diagonal/>
    </border>
    <border>
      <left/>
      <right/>
      <top/>
      <bottom style="hair">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110">
    <xf numFmtId="0" fontId="0" fillId="0" borderId="0" xfId="0"/>
    <xf numFmtId="3" fontId="0" fillId="0" borderId="0" xfId="0" applyNumberFormat="1"/>
    <xf numFmtId="0" fontId="2" fillId="0" borderId="0" xfId="0" applyFont="1"/>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6" fontId="0" fillId="0" borderId="0" xfId="0" applyNumberFormat="1" applyAlignment="1">
      <alignment vertical="center" wrapText="1"/>
    </xf>
    <xf numFmtId="0" fontId="0" fillId="0" borderId="0" xfId="0" applyBorder="1"/>
    <xf numFmtId="0" fontId="0" fillId="0" borderId="0" xfId="0" applyBorder="1" applyAlignment="1"/>
    <xf numFmtId="0" fontId="0" fillId="0" borderId="0" xfId="0" applyBorder="1" applyAlignment="1">
      <alignment vertical="center" wrapText="1"/>
    </xf>
    <xf numFmtId="0" fontId="2" fillId="0" borderId="1" xfId="0" applyFont="1" applyBorder="1" applyAlignment="1">
      <alignment horizontal="center"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6" fontId="4" fillId="0" borderId="1" xfId="0" applyNumberFormat="1" applyFont="1" applyBorder="1" applyAlignment="1">
      <alignment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0" borderId="2" xfId="0" applyFont="1" applyBorder="1"/>
    <xf numFmtId="3" fontId="4" fillId="0" borderId="2" xfId="0" applyNumberFormat="1" applyFont="1" applyBorder="1"/>
    <xf numFmtId="0" fontId="6" fillId="0" borderId="3" xfId="2" applyFont="1" applyBorder="1"/>
    <xf numFmtId="3" fontId="6" fillId="0" borderId="0" xfId="2" applyNumberFormat="1" applyFont="1" applyFill="1" applyBorder="1" applyAlignment="1" applyProtection="1"/>
    <xf numFmtId="164" fontId="6" fillId="0" borderId="0" xfId="2" applyNumberFormat="1" applyFont="1" applyFill="1" applyBorder="1" applyAlignment="1" applyProtection="1"/>
    <xf numFmtId="0" fontId="4" fillId="0" borderId="0" xfId="0" applyFont="1"/>
    <xf numFmtId="0" fontId="6" fillId="0" borderId="0" xfId="2" applyFont="1"/>
    <xf numFmtId="164" fontId="6" fillId="0" borderId="0" xfId="2" applyNumberFormat="1" applyFont="1"/>
    <xf numFmtId="3" fontId="6" fillId="0" borderId="0" xfId="2" applyNumberFormat="1" applyFont="1"/>
    <xf numFmtId="165" fontId="6" fillId="0" borderId="0" xfId="1" applyNumberFormat="1" applyFont="1"/>
    <xf numFmtId="3" fontId="6" fillId="0" borderId="0" xfId="1" applyNumberFormat="1" applyFont="1"/>
    <xf numFmtId="4" fontId="4" fillId="0" borderId="0" xfId="0" applyNumberFormat="1" applyFont="1" applyAlignment="1">
      <alignment vertical="center" wrapText="1"/>
    </xf>
    <xf numFmtId="6" fontId="4" fillId="0" borderId="0" xfId="0" applyNumberFormat="1" applyFont="1" applyAlignment="1">
      <alignment vertical="center" wrapText="1"/>
    </xf>
    <xf numFmtId="0" fontId="4" fillId="0" borderId="0" xfId="0" applyFont="1" applyAlignment="1">
      <alignment vertical="center" wrapText="1"/>
    </xf>
    <xf numFmtId="0" fontId="0" fillId="0" borderId="0" xfId="0" applyAlignment="1">
      <alignment vertical="center"/>
    </xf>
    <xf numFmtId="0" fontId="2" fillId="0" borderId="0" xfId="0" applyFont="1" applyAlignment="1">
      <alignment vertical="center"/>
    </xf>
    <xf numFmtId="4" fontId="0" fillId="0" borderId="1" xfId="0" applyNumberFormat="1" applyBorder="1" applyAlignment="1">
      <alignment vertical="center" wrapText="1"/>
    </xf>
    <xf numFmtId="0" fontId="0" fillId="0" borderId="1" xfId="0" applyBorder="1" applyAlignment="1">
      <alignment vertical="center" wrapText="1"/>
    </xf>
    <xf numFmtId="6" fontId="8" fillId="0" borderId="1" xfId="0" applyNumberFormat="1" applyFont="1" applyBorder="1" applyAlignment="1">
      <alignment vertical="center" wrapText="1"/>
    </xf>
    <xf numFmtId="0" fontId="9" fillId="0" borderId="0" xfId="0" applyFont="1" applyAlignment="1">
      <alignment horizontal="center" vertical="center" wrapText="1"/>
    </xf>
    <xf numFmtId="0" fontId="4" fillId="0" borderId="0" xfId="0" applyFont="1" applyAlignment="1">
      <alignment horizontal="center" vertical="center" wrapText="1"/>
    </xf>
    <xf numFmtId="0" fontId="9" fillId="0" borderId="3" xfId="0" applyFont="1" applyBorder="1" applyAlignment="1">
      <alignment horizontal="center" vertical="center" wrapText="1"/>
    </xf>
    <xf numFmtId="0" fontId="4" fillId="0" borderId="4" xfId="0" applyFont="1" applyBorder="1" applyAlignment="1">
      <alignmen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7" fillId="0" borderId="0" xfId="0" applyFont="1" applyAlignment="1"/>
    <xf numFmtId="0" fontId="10" fillId="0" borderId="0" xfId="0" applyFont="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center"/>
    </xf>
    <xf numFmtId="0" fontId="11" fillId="0" borderId="0" xfId="0" applyFont="1"/>
    <xf numFmtId="165" fontId="8" fillId="0" borderId="0" xfId="1" applyNumberFormat="1" applyFont="1"/>
    <xf numFmtId="0" fontId="11" fillId="0" borderId="0" xfId="0" applyFont="1" applyAlignment="1">
      <alignment wrapText="1"/>
    </xf>
    <xf numFmtId="165" fontId="0" fillId="0" borderId="0" xfId="1" applyNumberFormat="1" applyFont="1"/>
    <xf numFmtId="0" fontId="5" fillId="0" borderId="7" xfId="0" applyFont="1" applyBorder="1" applyAlignment="1">
      <alignment horizontal="right" wrapText="1"/>
    </xf>
    <xf numFmtId="0" fontId="11" fillId="0" borderId="10" xfId="0" applyFont="1" applyBorder="1" applyAlignment="1">
      <alignment vertical="center"/>
    </xf>
    <xf numFmtId="0" fontId="11" fillId="0" borderId="9" xfId="0" applyFont="1" applyBorder="1" applyAlignment="1">
      <alignment vertical="center"/>
    </xf>
    <xf numFmtId="0" fontId="11" fillId="0" borderId="9" xfId="0" applyFont="1" applyBorder="1" applyAlignment="1">
      <alignment vertical="center" wrapText="1"/>
    </xf>
    <xf numFmtId="0" fontId="11" fillId="0" borderId="11" xfId="0" applyFont="1" applyBorder="1" applyAlignment="1">
      <alignment vertical="center"/>
    </xf>
    <xf numFmtId="0" fontId="11" fillId="0" borderId="8" xfId="0" applyFont="1" applyBorder="1" applyAlignment="1">
      <alignment vertical="center" wrapText="1"/>
    </xf>
    <xf numFmtId="166" fontId="11" fillId="0" borderId="10" xfId="1" applyNumberFormat="1" applyFont="1" applyBorder="1" applyAlignment="1">
      <alignment vertical="center"/>
    </xf>
    <xf numFmtId="165" fontId="11" fillId="0" borderId="10" xfId="1" applyNumberFormat="1" applyFont="1" applyBorder="1" applyAlignment="1">
      <alignment vertical="center"/>
    </xf>
    <xf numFmtId="166" fontId="11" fillId="0" borderId="9" xfId="0" applyNumberFormat="1" applyFont="1" applyBorder="1" applyAlignment="1">
      <alignment vertical="center"/>
    </xf>
    <xf numFmtId="165" fontId="11" fillId="0" borderId="9" xfId="0" applyNumberFormat="1" applyFont="1" applyBorder="1" applyAlignment="1">
      <alignment vertical="center"/>
    </xf>
    <xf numFmtId="166" fontId="11" fillId="0" borderId="9" xfId="1" applyNumberFormat="1" applyFont="1" applyBorder="1" applyAlignment="1">
      <alignment vertical="center"/>
    </xf>
    <xf numFmtId="165" fontId="11" fillId="0" borderId="9" xfId="1" applyNumberFormat="1" applyFont="1" applyBorder="1" applyAlignment="1">
      <alignment vertical="center"/>
    </xf>
    <xf numFmtId="166" fontId="11" fillId="0" borderId="8" xfId="0" applyNumberFormat="1" applyFont="1" applyBorder="1" applyAlignment="1">
      <alignment vertical="center"/>
    </xf>
    <xf numFmtId="165" fontId="11" fillId="0" borderId="8" xfId="1" applyNumberFormat="1" applyFont="1" applyBorder="1" applyAlignment="1">
      <alignment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5" fillId="0" borderId="7" xfId="0" applyFont="1" applyBorder="1" applyAlignment="1">
      <alignment horizontal="center" vertical="center"/>
    </xf>
    <xf numFmtId="165" fontId="6" fillId="0" borderId="3" xfId="1" applyNumberFormat="1" applyFont="1" applyBorder="1"/>
    <xf numFmtId="0" fontId="12" fillId="0" borderId="3" xfId="2" applyFont="1" applyBorder="1"/>
    <xf numFmtId="166" fontId="11" fillId="0" borderId="9" xfId="1" applyNumberFormat="1" applyFont="1" applyFill="1" applyBorder="1" applyAlignment="1">
      <alignment vertical="center"/>
    </xf>
    <xf numFmtId="165" fontId="11" fillId="0" borderId="9" xfId="1" applyNumberFormat="1" applyFont="1" applyFill="1" applyBorder="1" applyAlignment="1">
      <alignment vertical="center"/>
    </xf>
    <xf numFmtId="0" fontId="0" fillId="0" borderId="0" xfId="0" applyFill="1"/>
    <xf numFmtId="166" fontId="11" fillId="0" borderId="11" xfId="1" applyNumberFormat="1" applyFont="1" applyFill="1" applyBorder="1" applyAlignment="1">
      <alignment vertical="center"/>
    </xf>
    <xf numFmtId="165" fontId="11" fillId="0" borderId="11" xfId="1" applyNumberFormat="1" applyFont="1" applyFill="1" applyBorder="1" applyAlignment="1">
      <alignment vertical="center"/>
    </xf>
    <xf numFmtId="0" fontId="6" fillId="0" borderId="0" xfId="2" applyFont="1" applyBorder="1"/>
    <xf numFmtId="0" fontId="6" fillId="0" borderId="2" xfId="2" applyFont="1" applyBorder="1"/>
    <xf numFmtId="0" fontId="0" fillId="0" borderId="3" xfId="0" applyBorder="1"/>
    <xf numFmtId="0" fontId="2" fillId="0" borderId="3" xfId="0" applyFont="1" applyBorder="1"/>
    <xf numFmtId="164" fontId="6" fillId="0" borderId="2" xfId="2" applyNumberFormat="1" applyFont="1" applyBorder="1"/>
    <xf numFmtId="164" fontId="6" fillId="0" borderId="0" xfId="2" applyNumberFormat="1" applyFont="1" applyBorder="1"/>
    <xf numFmtId="0" fontId="6" fillId="0" borderId="5" xfId="2" applyFont="1" applyBorder="1"/>
    <xf numFmtId="164" fontId="6" fillId="0" borderId="3" xfId="2" applyNumberFormat="1" applyFont="1" applyBorder="1"/>
    <xf numFmtId="167" fontId="6" fillId="0" borderId="0" xfId="2" applyNumberFormat="1" applyFont="1"/>
    <xf numFmtId="0" fontId="0" fillId="0" borderId="3" xfId="0" applyBorder="1" applyAlignment="1"/>
    <xf numFmtId="167" fontId="6" fillId="0" borderId="3" xfId="2" applyNumberFormat="1" applyFont="1" applyBorder="1"/>
    <xf numFmtId="3" fontId="6" fillId="0" borderId="0" xfId="2" applyNumberFormat="1" applyFont="1" applyBorder="1"/>
    <xf numFmtId="3" fontId="6" fillId="0" borderId="3" xfId="2" applyNumberFormat="1" applyFont="1" applyBorder="1"/>
    <xf numFmtId="3" fontId="6" fillId="0" borderId="2" xfId="2" applyNumberFormat="1" applyFont="1" applyBorder="1"/>
    <xf numFmtId="0" fontId="0" fillId="0" borderId="0" xfId="0" pivotButton="1"/>
    <xf numFmtId="167" fontId="0" fillId="0" borderId="0" xfId="0" applyNumberFormat="1"/>
    <xf numFmtId="166" fontId="0" fillId="0" borderId="0" xfId="0" applyNumberFormat="1"/>
    <xf numFmtId="168" fontId="0" fillId="0" borderId="0" xfId="0" applyNumberFormat="1"/>
    <xf numFmtId="0" fontId="13" fillId="0" borderId="0" xfId="0" applyFont="1"/>
    <xf numFmtId="168" fontId="13" fillId="0" borderId="0" xfId="0" applyNumberFormat="1" applyFont="1"/>
    <xf numFmtId="0" fontId="13" fillId="0" borderId="0" xfId="0" applyFont="1" applyBorder="1"/>
    <xf numFmtId="0" fontId="2" fillId="0" borderId="0" xfId="0" pivotButton="1" applyFont="1"/>
    <xf numFmtId="166" fontId="13" fillId="0" borderId="0" xfId="0" applyNumberFormat="1" applyFont="1"/>
    <xf numFmtId="0" fontId="7" fillId="0" borderId="0" xfId="0" applyFont="1" applyAlignment="1">
      <alignment horizontal="center" vertical="top"/>
    </xf>
    <xf numFmtId="0" fontId="7" fillId="0" borderId="0" xfId="0" applyFont="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center"/>
    </xf>
    <xf numFmtId="0" fontId="2" fillId="4" borderId="1"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cellXfs>
  <cellStyles count="3">
    <cellStyle name="Comma" xfId="1" builtinId="3"/>
    <cellStyle name="Normal" xfId="0" builtinId="0"/>
    <cellStyle name="Normal 2" xfId="2"/>
  </cellStyles>
  <dxfs count="135">
    <dxf>
      <numFmt numFmtId="168" formatCode="_(&quot;$&quot;* #,##0_);_(&quot;$&quot;* \(#,##0\);_(&quot;$&quot;*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border>
        <bottom/>
      </border>
    </dxf>
    <dxf>
      <border>
        <bottom/>
      </border>
    </dxf>
    <dxf>
      <border>
        <bottom/>
      </border>
    </dxf>
    <dxf>
      <border>
        <bottom/>
      </border>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b/>
      </font>
    </dxf>
    <dxf>
      <font>
        <b/>
      </font>
    </dxf>
    <dxf>
      <font>
        <b/>
      </font>
    </dxf>
    <dxf>
      <font>
        <sz val="14"/>
      </font>
    </dxf>
    <dxf>
      <font>
        <sz val="14"/>
      </font>
    </dxf>
    <dxf>
      <font>
        <sz val="14"/>
      </font>
    </dxf>
    <dxf>
      <font>
        <sz val="14"/>
      </font>
    </dxf>
    <dxf>
      <font>
        <sz val="14"/>
      </font>
    </dxf>
    <dxf>
      <font>
        <sz val="14"/>
      </font>
    </dxf>
    <dxf>
      <numFmt numFmtId="168" formatCode="_(&quot;$&quot;* #,##0_);_(&quot;$&quot;* \(#,##0\);_(&quot;$&quot;*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numFmt numFmtId="166" formatCode="_(* #,##0.0_);_(* \(#,##0.0\);_(* &quot;-&quot;??_);_(@_)"/>
    </dxf>
    <dxf>
      <border>
        <bottom/>
      </border>
    </dxf>
    <dxf>
      <border>
        <bottom/>
      </border>
    </dxf>
    <dxf>
      <border>
        <bottom/>
      </border>
    </dxf>
    <dxf>
      <border>
        <bottom/>
      </border>
    </dxf>
    <dxf>
      <border>
        <left style="thick">
          <color auto="1"/>
        </left>
        <right style="thick">
          <color auto="1"/>
        </right>
        <top style="thick">
          <color auto="1"/>
        </top>
        <bottom style="thick">
          <color auto="1"/>
        </bottom>
      </border>
    </dxf>
    <dxf>
      <border>
        <top style="thin">
          <color theme="1" tint="0.499984740745262"/>
        </top>
        <bottom style="thin">
          <color theme="1" tint="0.499984740745262"/>
        </bottom>
      </border>
    </dxf>
    <dxf>
      <border>
        <top style="thin">
          <color theme="1" tint="0.499984740745262"/>
        </top>
        <bottom style="thin">
          <color theme="1" tint="0.499984740745262"/>
        </bottom>
      </border>
    </dxf>
    <dxf>
      <font>
        <b val="0"/>
        <i val="0"/>
        <color theme="1" tint="0.499984740745262"/>
      </font>
    </dxf>
    <dxf>
      <font>
        <b val="0"/>
        <i val="0"/>
        <color theme="1"/>
      </font>
    </dxf>
    <dxf>
      <font>
        <b val="0"/>
        <i val="0"/>
        <color theme="1" tint="0.499984740745262"/>
      </font>
    </dxf>
    <dxf>
      <font>
        <b val="0"/>
        <i val="0"/>
        <color theme="1"/>
      </font>
    </dxf>
    <dxf>
      <font>
        <b val="0"/>
        <i val="0"/>
      </font>
      <fill>
        <patternFill patternType="solid">
          <fgColor theme="0" tint="-0.14999847407452621"/>
          <bgColor theme="0" tint="-0.14999847407452621"/>
        </patternFill>
      </fill>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font>
      <fill>
        <patternFill patternType="solid">
          <fgColor theme="0" tint="-0.14999847407452621"/>
          <bgColor theme="0" tint="-0.14999847407452621"/>
        </patternFill>
      </fill>
      <border>
        <top style="thin">
          <color theme="0" tint="-0.34998626667073579"/>
        </top>
        <bottom style="thin">
          <color theme="0" tint="-0.34998626667073579"/>
        </bottom>
      </border>
    </dxf>
    <dxf>
      <font>
        <b/>
        <color theme="1"/>
      </font>
      <fill>
        <patternFill patternType="solid">
          <fgColor theme="0"/>
          <bgColor theme="0"/>
        </patternFill>
      </fill>
      <border>
        <top style="thin">
          <color theme="1" tint="0.499984740745262"/>
        </top>
        <bottom style="thin">
          <color theme="1" tint="0.499984740745262"/>
        </bottom>
      </border>
    </dxf>
    <dxf>
      <font>
        <b val="0"/>
        <i val="0"/>
        <color theme="1"/>
      </font>
      <border>
        <top style="thin">
          <color theme="1" tint="0.499984740745262"/>
        </top>
        <bottom style="thin">
          <color theme="1" tint="0.499984740745262"/>
        </bottom>
      </border>
    </dxf>
    <dxf>
      <font>
        <b val="0"/>
        <i val="0"/>
        <color theme="1"/>
      </font>
      <border>
        <horizontal style="thin">
          <color theme="0" tint="-0.14999847407452621"/>
        </horizontal>
      </border>
    </dxf>
  </dxfs>
  <tableStyles count="2" defaultTableStyle="TableStyleMedium2" defaultPivotStyle="PivotStyleLight16">
    <tableStyle name="PivotStyleLight1 2" table="0" count="11">
      <tableStyleElement type="wholeTable" dxfId="134"/>
      <tableStyleElement type="headerRow" dxfId="133"/>
      <tableStyleElement type="totalRow" dxfId="132"/>
      <tableStyleElement type="firstRowStripe" dxfId="131"/>
      <tableStyleElement type="firstColumnStripe" dxfId="130"/>
      <tableStyleElement type="firstSubtotalRow" dxfId="129"/>
      <tableStyleElement type="secondSubtotalRow" dxfId="128"/>
      <tableStyleElement type="firstRowSubheading" dxfId="127"/>
      <tableStyleElement type="secondRowSubheading" dxfId="126"/>
      <tableStyleElement type="pageFieldLabels" dxfId="125"/>
      <tableStyleElement type="pageFieldValues" dxfId="124"/>
    </tableStyle>
    <tableStyle name="Slicer Style 1" pivot="0" table="0" count="1">
      <tableStyleElement type="wholeTable" dxfId="123"/>
    </tableStyle>
  </tableStyles>
  <extLst>
    <ext xmlns:x14="http://schemas.microsoft.com/office/spreadsheetml/2009/9/main" uri="{EB79DEF2-80B8-43e5-95BD-54CBDDF9020C}">
      <x14:slicerStyles defaultSlicerStyle="SlicerStyleLight1">
        <x14:slicerStyle name="Slicer Style 1"/>
      </x14:slicerStyles>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06/relationships/vbaProject" Target="vbaProject.bin"/><Relationship Id="rId3" Type="http://schemas.openxmlformats.org/officeDocument/2006/relationships/worksheet" Target="worksheets/sheet3.xml"/><Relationship Id="rId21" Type="http://schemas.microsoft.com/office/2007/relationships/slicerCache" Target="slicerCaches/slicerCach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152400</xdr:colOff>
      <xdr:row>31</xdr:row>
      <xdr:rowOff>167640</xdr:rowOff>
    </xdr:from>
    <xdr:to>
      <xdr:col>4</xdr:col>
      <xdr:colOff>800100</xdr:colOff>
      <xdr:row>38</xdr:row>
      <xdr:rowOff>30480</xdr:rowOff>
    </xdr:to>
    <xdr:sp macro="" textlink="">
      <xdr:nvSpPr>
        <xdr:cNvPr id="2" name="TextBox 1"/>
        <xdr:cNvSpPr txBox="1"/>
      </xdr:nvSpPr>
      <xdr:spPr>
        <a:xfrm>
          <a:off x="152400" y="2369820"/>
          <a:ext cx="5661660" cy="134874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en-US" sz="1100" i="1"/>
            <a:t>Notes: The numbers above represent</a:t>
          </a:r>
          <a:r>
            <a:rPr lang="en-US" sz="1100" i="1" baseline="0"/>
            <a:t> total i.e. cumulative impacts. For example, a nuclear power plant is expected to support a total of  840 jobs. These jobs will be created not only in the nuclear energy sector but also in other sectors of economy such as retail trade, health care, manufacturing, etc.</a:t>
          </a:r>
          <a:r>
            <a:rPr lang="en-US" sz="1100" i="1"/>
            <a:t>  </a:t>
          </a:r>
        </a:p>
        <a:p>
          <a:pPr>
            <a:spcBef>
              <a:spcPts val="600"/>
            </a:spcBef>
            <a:spcAft>
              <a:spcPts val="600"/>
            </a:spcAft>
          </a:pPr>
          <a:r>
            <a:rPr lang="en-US" sz="1100" i="1"/>
            <a:t>Scenarios </a:t>
          </a:r>
          <a:r>
            <a:rPr lang="en-US" sz="1100" i="1" baseline="0"/>
            <a:t>include only  operational phase, the construction phase is excluded. The scenarios present a conservative estimates of impacts.</a:t>
          </a:r>
          <a:endParaRPr lang="en-US" sz="1100" i="1"/>
        </a:p>
      </xdr:txBody>
    </xdr:sp>
    <xdr:clientData/>
  </xdr:twoCellAnchor>
  <xdr:twoCellAnchor editAs="oneCell">
    <xdr:from>
      <xdr:col>8</xdr:col>
      <xdr:colOff>109101</xdr:colOff>
      <xdr:row>0</xdr:row>
      <xdr:rowOff>61529</xdr:rowOff>
    </xdr:from>
    <xdr:to>
      <xdr:col>12</xdr:col>
      <xdr:colOff>629140</xdr:colOff>
      <xdr:row>9</xdr:row>
      <xdr:rowOff>153866</xdr:rowOff>
    </xdr:to>
    <mc:AlternateContent xmlns:mc="http://schemas.openxmlformats.org/markup-compatibility/2006" xmlns:a14="http://schemas.microsoft.com/office/drawing/2010/main">
      <mc:Choice Requires="a14">
        <xdr:graphicFrame macro="">
          <xdr:nvGraphicFramePr>
            <xdr:cNvPr id="6" name="Scenario"/>
            <xdr:cNvGraphicFramePr/>
          </xdr:nvGraphicFramePr>
          <xdr:xfrm>
            <a:off x="0" y="0"/>
            <a:ext cx="0" cy="0"/>
          </xdr:xfrm>
          <a:graphic>
            <a:graphicData uri="http://schemas.microsoft.com/office/drawing/2010/slicer">
              <sle:slicer xmlns:sle="http://schemas.microsoft.com/office/drawing/2010/slicer" name="Scenario"/>
            </a:graphicData>
          </a:graphic>
        </xdr:graphicFrame>
      </mc:Choice>
      <mc:Fallback xmlns="">
        <xdr:sp macro="" textlink="">
          <xdr:nvSpPr>
            <xdr:cNvPr id="0" name=""/>
            <xdr:cNvSpPr>
              <a:spLocks noTextEdit="1"/>
            </xdr:cNvSpPr>
          </xdr:nvSpPr>
          <xdr:spPr>
            <a:xfrm>
              <a:off x="6627132" y="61529"/>
              <a:ext cx="3923638" cy="1872779"/>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274961</xdr:colOff>
      <xdr:row>0</xdr:row>
      <xdr:rowOff>0</xdr:rowOff>
    </xdr:from>
    <xdr:to>
      <xdr:col>19</xdr:col>
      <xdr:colOff>150005</xdr:colOff>
      <xdr:row>13</xdr:row>
      <xdr:rowOff>75780</xdr:rowOff>
    </xdr:to>
    <xdr:pic>
      <xdr:nvPicPr>
        <xdr:cNvPr id="4" name="Nuclear Power Plant_visible" hidden="1"/>
        <xdr:cNvPicPr/>
      </xdr:nvPicPr>
      <xdr:blipFill rotWithShape="1">
        <a:blip xmlns:r="http://schemas.openxmlformats.org/officeDocument/2006/relationships" r:embed="rId1" cstate="print"/>
        <a:srcRect l="12187" r="6678" b="22093"/>
        <a:stretch/>
      </xdr:blipFill>
      <xdr:spPr bwMode="auto">
        <a:xfrm>
          <a:off x="11007438" y="0"/>
          <a:ext cx="3673320" cy="268416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27404</xdr:colOff>
      <xdr:row>0</xdr:row>
      <xdr:rowOff>108019</xdr:rowOff>
    </xdr:from>
    <xdr:to>
      <xdr:col>20</xdr:col>
      <xdr:colOff>83458</xdr:colOff>
      <xdr:row>17</xdr:row>
      <xdr:rowOff>71555</xdr:rowOff>
    </xdr:to>
    <xdr:pic>
      <xdr:nvPicPr>
        <xdr:cNvPr id="5" name="National R&amp;D_visible" hidden="1"/>
        <xdr:cNvPicPr/>
      </xdr:nvPicPr>
      <xdr:blipFill>
        <a:blip xmlns:r="http://schemas.openxmlformats.org/officeDocument/2006/relationships" r:embed="rId2" cstate="print"/>
        <a:stretch>
          <a:fillRect/>
        </a:stretch>
      </xdr:blipFill>
      <xdr:spPr>
        <a:xfrm>
          <a:off x="10929866" y="108019"/>
          <a:ext cx="4522545" cy="3462875"/>
        </a:xfrm>
        <a:prstGeom prst="rect">
          <a:avLst/>
        </a:prstGeom>
      </xdr:spPr>
    </xdr:pic>
    <xdr:clientData/>
  </xdr:twoCellAnchor>
  <xdr:twoCellAnchor editAs="oneCell">
    <xdr:from>
      <xdr:col>13</xdr:col>
      <xdr:colOff>95250</xdr:colOff>
      <xdr:row>0</xdr:row>
      <xdr:rowOff>87923</xdr:rowOff>
    </xdr:from>
    <xdr:to>
      <xdr:col>20</xdr:col>
      <xdr:colOff>7328</xdr:colOff>
      <xdr:row>15</xdr:row>
      <xdr:rowOff>11723</xdr:rowOff>
    </xdr:to>
    <xdr:pic>
      <xdr:nvPicPr>
        <xdr:cNvPr id="7" name="Training and Education_visible"/>
        <xdr:cNvPicPr/>
      </xdr:nvPicPr>
      <xdr:blipFill rotWithShape="1">
        <a:blip xmlns:r="http://schemas.openxmlformats.org/officeDocument/2006/relationships" r:embed="rId3" cstate="print"/>
        <a:srcRect l="2664" t="2614" r="1836" b="10465"/>
        <a:stretch/>
      </xdr:blipFill>
      <xdr:spPr bwMode="auto">
        <a:xfrm>
          <a:off x="11107615" y="87923"/>
          <a:ext cx="4498731" cy="292344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73269</xdr:colOff>
      <xdr:row>0</xdr:row>
      <xdr:rowOff>51289</xdr:rowOff>
    </xdr:from>
    <xdr:to>
      <xdr:col>20</xdr:col>
      <xdr:colOff>55050</xdr:colOff>
      <xdr:row>15</xdr:row>
      <xdr:rowOff>110362</xdr:rowOff>
    </xdr:to>
    <xdr:pic>
      <xdr:nvPicPr>
        <xdr:cNvPr id="8" name="Green Energy Production_visible" hidden="1"/>
        <xdr:cNvPicPr/>
      </xdr:nvPicPr>
      <xdr:blipFill rotWithShape="1">
        <a:blip xmlns:r="http://schemas.openxmlformats.org/officeDocument/2006/relationships" r:embed="rId4" cstate="print"/>
        <a:srcRect l="3020" b="8889"/>
        <a:stretch/>
      </xdr:blipFill>
      <xdr:spPr bwMode="auto">
        <a:xfrm>
          <a:off x="11085634" y="51289"/>
          <a:ext cx="4568434" cy="305871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87924</xdr:colOff>
      <xdr:row>0</xdr:row>
      <xdr:rowOff>146539</xdr:rowOff>
    </xdr:from>
    <xdr:to>
      <xdr:col>19</xdr:col>
      <xdr:colOff>468925</xdr:colOff>
      <xdr:row>15</xdr:row>
      <xdr:rowOff>133179</xdr:rowOff>
    </xdr:to>
    <xdr:pic>
      <xdr:nvPicPr>
        <xdr:cNvPr id="9" name="Industrial Park_visible" hidden="1"/>
        <xdr:cNvPicPr/>
      </xdr:nvPicPr>
      <xdr:blipFill rotWithShape="1">
        <a:blip xmlns:r="http://schemas.openxmlformats.org/officeDocument/2006/relationships" r:embed="rId5" cstate="print"/>
        <a:srcRect l="3022" t="2582" r="6003" b="8889"/>
        <a:stretch/>
      </xdr:blipFill>
      <xdr:spPr bwMode="auto">
        <a:xfrm>
          <a:off x="11100289" y="146539"/>
          <a:ext cx="4278924" cy="298628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12</xdr:col>
      <xdr:colOff>1128347</xdr:colOff>
      <xdr:row>0</xdr:row>
      <xdr:rowOff>161191</xdr:rowOff>
    </xdr:from>
    <xdr:to>
      <xdr:col>19</xdr:col>
      <xdr:colOff>454270</xdr:colOff>
      <xdr:row>15</xdr:row>
      <xdr:rowOff>106972</xdr:rowOff>
    </xdr:to>
    <xdr:pic>
      <xdr:nvPicPr>
        <xdr:cNvPr id="10" name="Greenbelt_visible" hidden="1"/>
        <xdr:cNvPicPr/>
      </xdr:nvPicPr>
      <xdr:blipFill rotWithShape="1">
        <a:blip xmlns:r="http://schemas.openxmlformats.org/officeDocument/2006/relationships" r:embed="rId6" cstate="print"/>
        <a:srcRect l="3383" t="3080" r="3281" b="9724"/>
        <a:stretch/>
      </xdr:blipFill>
      <xdr:spPr bwMode="auto">
        <a:xfrm>
          <a:off x="10990385" y="161191"/>
          <a:ext cx="4374174" cy="2945423"/>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43962</xdr:colOff>
      <xdr:row>1</xdr:row>
      <xdr:rowOff>4928</xdr:rowOff>
    </xdr:from>
    <xdr:to>
      <xdr:col>19</xdr:col>
      <xdr:colOff>278424</xdr:colOff>
      <xdr:row>15</xdr:row>
      <xdr:rowOff>180242</xdr:rowOff>
    </xdr:to>
    <xdr:pic>
      <xdr:nvPicPr>
        <xdr:cNvPr id="11" name="Metal Recovery_visible" hidden="1"/>
        <xdr:cNvPicPr/>
      </xdr:nvPicPr>
      <xdr:blipFill rotWithShape="1">
        <a:blip xmlns:r="http://schemas.openxmlformats.org/officeDocument/2006/relationships" r:embed="rId7" cstate="print"/>
        <a:srcRect l="6496" r="5781" b="11750"/>
        <a:stretch/>
      </xdr:blipFill>
      <xdr:spPr bwMode="auto">
        <a:xfrm>
          <a:off x="11056327" y="202755"/>
          <a:ext cx="4132385" cy="297712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12</xdr:col>
      <xdr:colOff>1121020</xdr:colOff>
      <xdr:row>0</xdr:row>
      <xdr:rowOff>102577</xdr:rowOff>
    </xdr:from>
    <xdr:to>
      <xdr:col>19</xdr:col>
      <xdr:colOff>322384</xdr:colOff>
      <xdr:row>15</xdr:row>
      <xdr:rowOff>4397</xdr:rowOff>
    </xdr:to>
    <xdr:pic>
      <xdr:nvPicPr>
        <xdr:cNvPr id="12" name="Education Center_visible" hidden="1"/>
        <xdr:cNvPicPr/>
      </xdr:nvPicPr>
      <xdr:blipFill rotWithShape="1">
        <a:blip xmlns:r="http://schemas.openxmlformats.org/officeDocument/2006/relationships" r:embed="rId8" cstate="print"/>
        <a:srcRect l="2493" t="2470" r="6457" b="11431"/>
        <a:stretch/>
      </xdr:blipFill>
      <xdr:spPr bwMode="auto">
        <a:xfrm>
          <a:off x="10983058" y="102577"/>
          <a:ext cx="4249615" cy="289413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58616</xdr:colOff>
      <xdr:row>0</xdr:row>
      <xdr:rowOff>113714</xdr:rowOff>
    </xdr:from>
    <xdr:to>
      <xdr:col>20</xdr:col>
      <xdr:colOff>10211</xdr:colOff>
      <xdr:row>15</xdr:row>
      <xdr:rowOff>671</xdr:rowOff>
    </xdr:to>
    <xdr:pic>
      <xdr:nvPicPr>
        <xdr:cNvPr id="13" name="Warehousing_visible" hidden="1"/>
        <xdr:cNvPicPr/>
      </xdr:nvPicPr>
      <xdr:blipFill rotWithShape="1">
        <a:blip xmlns:r="http://schemas.openxmlformats.org/officeDocument/2006/relationships" r:embed="rId9" cstate="print"/>
        <a:srcRect l="2977" b="14667"/>
        <a:stretch/>
      </xdr:blipFill>
      <xdr:spPr bwMode="auto">
        <a:xfrm>
          <a:off x="11070981" y="113714"/>
          <a:ext cx="4538248" cy="2879272"/>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Pascal, Vlad" refreshedDate="41418.43623796296" createdVersion="4" refreshedVersion="4" minRefreshableVersion="3" recordCount="36">
  <cacheSource type="worksheet">
    <worksheetSource ref="B1:F37" sheet="Data"/>
  </cacheSource>
  <cacheFields count="5">
    <cacheField name="Scenario" numFmtId="0">
      <sharedItems count="12">
        <s v="Nuclear Power Plant"/>
        <s v="National R&amp;D"/>
        <s v="Warehousing"/>
        <s v="Greenbelt"/>
        <s v="Metal Recovery"/>
        <s v="Green Energy Production"/>
        <s v="Training and Education"/>
        <s v="Industrial Park"/>
        <s v="Education Center"/>
        <s v="Warehousing, Distribution, and Transportation Hub" u="1"/>
        <s v="Logistics Hub" u="1"/>
        <s v="Multi-use Southern Ohio Education Center" u="1"/>
      </sharedItems>
    </cacheField>
    <cacheField name="Impact Type" numFmtId="0">
      <sharedItems count="4">
        <s v="Direct Effect"/>
        <s v="Indirect Effect"/>
        <s v="Induced Effect"/>
        <s v="Total Effect"/>
      </sharedItems>
    </cacheField>
    <cacheField name="Employment" numFmtId="167">
      <sharedItems containsSemiMixedTypes="0" containsString="0" containsNumber="1" minValue="12.200000000000001" maxValue="2054.6999999999998" count="36">
        <n v="400"/>
        <n v="237.1"/>
        <n v="203"/>
        <n v="840.1"/>
        <n v="1537.4"/>
        <n v="155.49999999999997"/>
        <n v="361.99999999999994"/>
        <n v="2054.6999999999998"/>
        <n v="512.4"/>
        <n v="123.20000000000002"/>
        <n v="135.6"/>
        <n v="771.00000000000011"/>
        <n v="883.6"/>
        <n v="107.1"/>
        <n v="204.35"/>
        <n v="1194.75"/>
        <n v="759.4"/>
        <n v="81.3"/>
        <n v="182.45"/>
        <n v="1023.15"/>
        <n v="861.1"/>
        <n v="293.77"/>
        <n v="283.3"/>
        <n v="1437.8699999999997"/>
        <n v="212.4"/>
        <n v="12.200000000000001"/>
        <n v="20.2"/>
        <n v="245"/>
        <n v="725"/>
        <n v="289.51"/>
        <n v="260.15999999999997"/>
        <n v="1274.17"/>
        <n v="274.89999999999998"/>
        <n v="34.22"/>
        <n v="53.45"/>
        <n v="362.27000000000004"/>
      </sharedItems>
    </cacheField>
    <cacheField name="Labor Income" numFmtId="165">
      <sharedItems containsSemiMixedTypes="0" containsString="0" containsNumber="1" minValue="486090" maxValue="89669280"/>
    </cacheField>
    <cacheField name="Value Added" numFmtId="165">
      <sharedItems containsSemiMixedTypes="0" containsString="0" containsNumber="1" minValue="1119072" maxValue="148916427.19999999"/>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x v="0"/>
    <x v="0"/>
    <x v="0"/>
    <n v="35291101"/>
    <n v="118940111"/>
  </r>
  <r>
    <x v="0"/>
    <x v="1"/>
    <x v="1"/>
    <n v="9266799"/>
    <n v="14692464"/>
  </r>
  <r>
    <x v="0"/>
    <x v="2"/>
    <x v="2"/>
    <n v="7022867"/>
    <n v="11928017"/>
  </r>
  <r>
    <x v="0"/>
    <x v="3"/>
    <x v="3"/>
    <n v="51580766"/>
    <n v="145560592"/>
  </r>
  <r>
    <x v="1"/>
    <x v="0"/>
    <x v="4"/>
    <n v="71614560"/>
    <n v="86306799"/>
  </r>
  <r>
    <x v="1"/>
    <x v="1"/>
    <x v="5"/>
    <n v="5561206"/>
    <n v="11059105"/>
  </r>
  <r>
    <x v="1"/>
    <x v="2"/>
    <x v="6"/>
    <n v="12493516"/>
    <n v="21243082"/>
  </r>
  <r>
    <x v="1"/>
    <x v="3"/>
    <x v="7"/>
    <n v="89669280"/>
    <n v="118608985"/>
  </r>
  <r>
    <x v="2"/>
    <x v="0"/>
    <x v="8"/>
    <n v="23483473"/>
    <n v="33091997"/>
  </r>
  <r>
    <x v="2"/>
    <x v="1"/>
    <x v="9"/>
    <n v="5136504"/>
    <n v="8560923"/>
  </r>
  <r>
    <x v="2"/>
    <x v="2"/>
    <x v="10"/>
    <n v="4678471"/>
    <n v="7956770"/>
  </r>
  <r>
    <x v="2"/>
    <x v="3"/>
    <x v="11"/>
    <n v="33298446"/>
    <n v="49609691"/>
  </r>
  <r>
    <x v="3"/>
    <x v="0"/>
    <x v="12"/>
    <n v="39738974"/>
    <n v="49071546"/>
  </r>
  <r>
    <x v="3"/>
    <x v="1"/>
    <x v="13"/>
    <n v="3954834"/>
    <n v="7630362"/>
  </r>
  <r>
    <x v="3"/>
    <x v="2"/>
    <x v="14"/>
    <n v="7054093.5"/>
    <n v="11992756"/>
  </r>
  <r>
    <x v="3"/>
    <x v="3"/>
    <x v="15"/>
    <n v="50747898.5"/>
    <n v="68694662.5"/>
  </r>
  <r>
    <x v="4"/>
    <x v="0"/>
    <x v="16"/>
    <n v="35971458"/>
    <n v="43526126"/>
  </r>
  <r>
    <x v="4"/>
    <x v="1"/>
    <x v="17"/>
    <n v="2933491"/>
    <n v="5783594"/>
  </r>
  <r>
    <x v="4"/>
    <x v="2"/>
    <x v="18"/>
    <n v="6296481.5"/>
    <n v="10705939"/>
  </r>
  <r>
    <x v="4"/>
    <x v="3"/>
    <x v="19"/>
    <n v="45201430.5"/>
    <n v="60015659.5"/>
  </r>
  <r>
    <x v="5"/>
    <x v="0"/>
    <x v="20"/>
    <n v="49688233.299999997"/>
    <n v="112861666.40000001"/>
  </r>
  <r>
    <x v="5"/>
    <x v="1"/>
    <x v="21"/>
    <n v="11664830"/>
    <n v="19418857"/>
  </r>
  <r>
    <x v="5"/>
    <x v="2"/>
    <x v="22"/>
    <n v="9790352.9000000004"/>
    <n v="16635901.4"/>
  </r>
  <r>
    <x v="5"/>
    <x v="3"/>
    <x v="23"/>
    <n v="71143413.200000003"/>
    <n v="148916427.19999999"/>
  </r>
  <r>
    <x v="6"/>
    <x v="0"/>
    <x v="24"/>
    <n v="3931250"/>
    <n v="4469954"/>
  </r>
  <r>
    <x v="6"/>
    <x v="1"/>
    <x v="25"/>
    <n v="486090"/>
    <n v="1119072"/>
  </r>
  <r>
    <x v="6"/>
    <x v="2"/>
    <x v="26"/>
    <n v="700246"/>
    <n v="1189640"/>
  </r>
  <r>
    <x v="6"/>
    <x v="3"/>
    <x v="27"/>
    <n v="5117584"/>
    <n v="6778666"/>
  </r>
  <r>
    <x v="7"/>
    <x v="0"/>
    <x v="28"/>
    <n v="45307857.899999999"/>
    <n v="107795605.59999999"/>
  </r>
  <r>
    <x v="7"/>
    <x v="1"/>
    <x v="29"/>
    <n v="11410262.800000001"/>
    <n v="19073108.800000001"/>
  </r>
  <r>
    <x v="7"/>
    <x v="2"/>
    <x v="30"/>
    <n v="8993692.3000000007"/>
    <n v="15278304.6"/>
  </r>
  <r>
    <x v="7"/>
    <x v="3"/>
    <x v="31"/>
    <n v="65711809"/>
    <n v="142147020"/>
  </r>
  <r>
    <x v="8"/>
    <x v="0"/>
    <x v="32"/>
    <n v="10192721.800000001"/>
    <n v="13003190.4"/>
  </r>
  <r>
    <x v="8"/>
    <x v="1"/>
    <x v="33"/>
    <n v="1285316"/>
    <n v="2447947"/>
  </r>
  <r>
    <x v="8"/>
    <x v="2"/>
    <x v="34"/>
    <n v="1845118.9000000001"/>
    <n v="3136310.4"/>
  </r>
  <r>
    <x v="8"/>
    <x v="3"/>
    <x v="35"/>
    <n v="13323152.700000001"/>
    <n v="18587447.70000000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4" minRefreshableVersion="3" showDrill="0" rowGrandTotals="0" colGrandTotals="0" itemPrintTitles="1" createdVersion="4" indent="0" compact="0" compactData="0" multipleFieldFilters="0">
  <location ref="J13:M17" firstHeaderRow="0" firstDataRow="1" firstDataCol="2"/>
  <pivotFields count="5">
    <pivotField compact="0" outline="0" multipleItemSelectionAllowed="1" showAll="0" defaultSubtotal="0">
      <items count="12">
        <item h="1" x="8"/>
        <item h="1" x="5"/>
        <item h="1" x="3"/>
        <item h="1" x="7"/>
        <item h="1" m="1" x="10"/>
        <item h="1" x="4"/>
        <item h="1" m="1" x="11"/>
        <item h="1" x="1"/>
        <item h="1" x="0"/>
        <item x="6"/>
        <item h="1" x="2"/>
        <item h="1" m="1" x="9"/>
      </items>
    </pivotField>
    <pivotField axis="axisRow" compact="0" outline="0" showAll="0" defaultSubtotal="0">
      <items count="4">
        <item x="0"/>
        <item x="1"/>
        <item x="2"/>
        <item x="3"/>
      </items>
    </pivotField>
    <pivotField axis="axisRow" compact="0" outline="0" showAll="0" defaultSubtotal="0">
      <items count="36">
        <item x="25"/>
        <item x="26"/>
        <item x="33"/>
        <item x="34"/>
        <item x="17"/>
        <item x="13"/>
        <item x="9"/>
        <item x="10"/>
        <item x="5"/>
        <item x="18"/>
        <item x="2"/>
        <item x="14"/>
        <item x="24"/>
        <item x="1"/>
        <item x="27"/>
        <item x="30"/>
        <item x="32"/>
        <item x="22"/>
        <item x="29"/>
        <item x="21"/>
        <item x="6"/>
        <item x="35"/>
        <item x="0"/>
        <item x="8"/>
        <item x="28"/>
        <item x="16"/>
        <item x="11"/>
        <item x="3"/>
        <item x="20"/>
        <item x="12"/>
        <item x="19"/>
        <item x="15"/>
        <item x="31"/>
        <item x="23"/>
        <item x="4"/>
        <item x="7"/>
      </items>
    </pivotField>
    <pivotField dataField="1" compact="0" outline="0" showAll="0" defaultSubtotal="0"/>
    <pivotField dataField="1" compact="0" outline="0" showAll="0" defaultSubtotal="0"/>
  </pivotFields>
  <rowFields count="2">
    <field x="1"/>
    <field x="2"/>
  </rowFields>
  <rowItems count="4">
    <i>
      <x/>
      <x v="12"/>
    </i>
    <i>
      <x v="1"/>
      <x/>
    </i>
    <i>
      <x v="2"/>
      <x v="1"/>
    </i>
    <i>
      <x v="3"/>
      <x v="14"/>
    </i>
  </rowItems>
  <colFields count="1">
    <field x="-2"/>
  </colFields>
  <colItems count="2">
    <i>
      <x/>
    </i>
    <i i="1">
      <x v="1"/>
    </i>
  </colItems>
  <dataFields count="2">
    <dataField name=" Labor Income" fld="3" baseField="0" baseItem="0"/>
    <dataField name=" Value Added" fld="4" baseField="0" baseItem="0"/>
  </dataFields>
  <formats count="82">
    <format dxfId="122">
      <pivotArea outline="0" collapsedLevelsAreSubtotals="1" fieldPosition="0">
        <references count="1">
          <reference field="1" count="2" selected="0">
            <x v="2"/>
            <x v="3"/>
          </reference>
        </references>
      </pivotArea>
    </format>
    <format dxfId="121">
      <pivotArea dataOnly="0" labelOnly="1" outline="0" fieldPosition="0">
        <references count="1">
          <reference field="1" count="2">
            <x v="2"/>
            <x v="3"/>
          </reference>
        </references>
      </pivotArea>
    </format>
    <format dxfId="120">
      <pivotArea dataOnly="0" labelOnly="1" outline="0" fieldPosition="0">
        <references count="2">
          <reference field="1" count="1" selected="0">
            <x v="2"/>
          </reference>
          <reference field="2" count="1">
            <x v="17"/>
          </reference>
        </references>
      </pivotArea>
    </format>
    <format dxfId="119">
      <pivotArea dataOnly="0" labelOnly="1" outline="0" fieldPosition="0">
        <references count="2">
          <reference field="1" count="1" selected="0">
            <x v="3"/>
          </reference>
          <reference field="2" count="1">
            <x v="33"/>
          </reference>
        </references>
      </pivotArea>
    </format>
    <format dxfId="118">
      <pivotArea dataOnly="0" labelOnly="1" outline="0" fieldPosition="0">
        <references count="2">
          <reference field="1" count="1" selected="0">
            <x v="0"/>
          </reference>
          <reference field="2" count="1">
            <x v="23"/>
          </reference>
        </references>
      </pivotArea>
    </format>
    <format dxfId="117">
      <pivotArea dataOnly="0" labelOnly="1" outline="0" fieldPosition="0">
        <references count="2">
          <reference field="1" count="1" selected="0">
            <x v="1"/>
          </reference>
          <reference field="2" count="1">
            <x v="6"/>
          </reference>
        </references>
      </pivotArea>
    </format>
    <format dxfId="116">
      <pivotArea dataOnly="0" labelOnly="1" outline="0" fieldPosition="0">
        <references count="2">
          <reference field="1" count="1" selected="0">
            <x v="2"/>
          </reference>
          <reference field="2" count="1">
            <x v="7"/>
          </reference>
        </references>
      </pivotArea>
    </format>
    <format dxfId="115">
      <pivotArea dataOnly="0" labelOnly="1" outline="0" fieldPosition="0">
        <references count="2">
          <reference field="1" count="1" selected="0">
            <x v="3"/>
          </reference>
          <reference field="2" count="1">
            <x v="26"/>
          </reference>
        </references>
      </pivotArea>
    </format>
    <format dxfId="114">
      <pivotArea dataOnly="0" labelOnly="1" outline="0" fieldPosition="0">
        <references count="2">
          <reference field="1" count="1" selected="0">
            <x v="0"/>
          </reference>
          <reference field="2" count="1">
            <x v="22"/>
          </reference>
        </references>
      </pivotArea>
    </format>
    <format dxfId="113">
      <pivotArea dataOnly="0" labelOnly="1" outline="0" fieldPosition="0">
        <references count="2">
          <reference field="1" count="1" selected="0">
            <x v="1"/>
          </reference>
          <reference field="2" count="1">
            <x v="13"/>
          </reference>
        </references>
      </pivotArea>
    </format>
    <format dxfId="112">
      <pivotArea dataOnly="0" labelOnly="1" outline="0" fieldPosition="0">
        <references count="2">
          <reference field="1" count="1" selected="0">
            <x v="2"/>
          </reference>
          <reference field="2" count="1">
            <x v="10"/>
          </reference>
        </references>
      </pivotArea>
    </format>
    <format dxfId="111">
      <pivotArea dataOnly="0" labelOnly="1" outline="0" fieldPosition="0">
        <references count="2">
          <reference field="1" count="1" selected="0">
            <x v="3"/>
          </reference>
          <reference field="2" count="1">
            <x v="27"/>
          </reference>
        </references>
      </pivotArea>
    </format>
    <format dxfId="110">
      <pivotArea dataOnly="0" labelOnly="1" outline="0" fieldPosition="0">
        <references count="2">
          <reference field="1" count="1" selected="0">
            <x v="0"/>
          </reference>
          <reference field="2" count="1">
            <x v="16"/>
          </reference>
        </references>
      </pivotArea>
    </format>
    <format dxfId="109">
      <pivotArea dataOnly="0" labelOnly="1" outline="0" fieldPosition="0">
        <references count="2">
          <reference field="1" count="1" selected="0">
            <x v="1"/>
          </reference>
          <reference field="2" count="1">
            <x v="2"/>
          </reference>
        </references>
      </pivotArea>
    </format>
    <format dxfId="108">
      <pivotArea dataOnly="0" labelOnly="1" outline="0" fieldPosition="0">
        <references count="2">
          <reference field="1" count="1" selected="0">
            <x v="2"/>
          </reference>
          <reference field="2" count="1">
            <x v="3"/>
          </reference>
        </references>
      </pivotArea>
    </format>
    <format dxfId="107">
      <pivotArea dataOnly="0" labelOnly="1" outline="0" fieldPosition="0">
        <references count="2">
          <reference field="1" count="1" selected="0">
            <x v="3"/>
          </reference>
          <reference field="2" count="1">
            <x v="21"/>
          </reference>
        </references>
      </pivotArea>
    </format>
    <format dxfId="106">
      <pivotArea dataOnly="0" labelOnly="1" outline="0" fieldPosition="0">
        <references count="2">
          <reference field="1" count="1" selected="0">
            <x v="0"/>
          </reference>
          <reference field="2" count="1">
            <x v="24"/>
          </reference>
        </references>
      </pivotArea>
    </format>
    <format dxfId="105">
      <pivotArea dataOnly="0" labelOnly="1" outline="0" fieldPosition="0">
        <references count="2">
          <reference field="1" count="1" selected="0">
            <x v="1"/>
          </reference>
          <reference field="2" count="1">
            <x v="18"/>
          </reference>
        </references>
      </pivotArea>
    </format>
    <format dxfId="104">
      <pivotArea dataOnly="0" labelOnly="1" outline="0" fieldPosition="0">
        <references count="2">
          <reference field="1" count="1" selected="0">
            <x v="2"/>
          </reference>
          <reference field="2" count="1">
            <x v="15"/>
          </reference>
        </references>
      </pivotArea>
    </format>
    <format dxfId="103">
      <pivotArea dataOnly="0" labelOnly="1" outline="0" fieldPosition="0">
        <references count="2">
          <reference field="1" count="1" selected="0">
            <x v="3"/>
          </reference>
          <reference field="2" count="1">
            <x v="32"/>
          </reference>
        </references>
      </pivotArea>
    </format>
    <format dxfId="102">
      <pivotArea dataOnly="0" labelOnly="1" outline="0" fieldPosition="0">
        <references count="2">
          <reference field="1" count="1" selected="0">
            <x v="0"/>
          </reference>
          <reference field="2" count="1">
            <x v="28"/>
          </reference>
        </references>
      </pivotArea>
    </format>
    <format dxfId="101">
      <pivotArea dataOnly="0" labelOnly="1" outline="0" fieldPosition="0">
        <references count="2">
          <reference field="1" count="1" selected="0">
            <x v="1"/>
          </reference>
          <reference field="2" count="1">
            <x v="19"/>
          </reference>
        </references>
      </pivotArea>
    </format>
    <format dxfId="100">
      <pivotArea dataOnly="0" labelOnly="1" outline="0" fieldPosition="0">
        <references count="2">
          <reference field="1" count="1" selected="0">
            <x v="2"/>
          </reference>
          <reference field="2" count="1">
            <x v="17"/>
          </reference>
        </references>
      </pivotArea>
    </format>
    <format dxfId="99">
      <pivotArea dataOnly="0" labelOnly="1" outline="0" fieldPosition="0">
        <references count="2">
          <reference field="1" count="1" selected="0">
            <x v="3"/>
          </reference>
          <reference field="2" count="1">
            <x v="33"/>
          </reference>
        </references>
      </pivotArea>
    </format>
    <format dxfId="98">
      <pivotArea dataOnly="0" labelOnly="1" outline="0" fieldPosition="0">
        <references count="2">
          <reference field="1" count="1" selected="0">
            <x v="0"/>
          </reference>
          <reference field="2" count="1">
            <x v="29"/>
          </reference>
        </references>
      </pivotArea>
    </format>
    <format dxfId="97">
      <pivotArea dataOnly="0" labelOnly="1" outline="0" fieldPosition="0">
        <references count="2">
          <reference field="1" count="1" selected="0">
            <x v="1"/>
          </reference>
          <reference field="2" count="1">
            <x v="5"/>
          </reference>
        </references>
      </pivotArea>
    </format>
    <format dxfId="96">
      <pivotArea dataOnly="0" labelOnly="1" outline="0" fieldPosition="0">
        <references count="2">
          <reference field="1" count="1" selected="0">
            <x v="2"/>
          </reference>
          <reference field="2" count="1">
            <x v="11"/>
          </reference>
        </references>
      </pivotArea>
    </format>
    <format dxfId="95">
      <pivotArea dataOnly="0" labelOnly="1" outline="0" fieldPosition="0">
        <references count="2">
          <reference field="1" count="1" selected="0">
            <x v="3"/>
          </reference>
          <reference field="2" count="1">
            <x v="31"/>
          </reference>
        </references>
      </pivotArea>
    </format>
    <format dxfId="94">
      <pivotArea dataOnly="0" labelOnly="1" outline="0" fieldPosition="0">
        <references count="2">
          <reference field="1" count="1" selected="0">
            <x v="0"/>
          </reference>
          <reference field="2" count="1">
            <x v="25"/>
          </reference>
        </references>
      </pivotArea>
    </format>
    <format dxfId="93">
      <pivotArea dataOnly="0" labelOnly="1" outline="0" fieldPosition="0">
        <references count="2">
          <reference field="1" count="1" selected="0">
            <x v="1"/>
          </reference>
          <reference field="2" count="1">
            <x v="4"/>
          </reference>
        </references>
      </pivotArea>
    </format>
    <format dxfId="92">
      <pivotArea dataOnly="0" labelOnly="1" outline="0" fieldPosition="0">
        <references count="2">
          <reference field="1" count="1" selected="0">
            <x v="2"/>
          </reference>
          <reference field="2" count="1">
            <x v="9"/>
          </reference>
        </references>
      </pivotArea>
    </format>
    <format dxfId="91">
      <pivotArea dataOnly="0" labelOnly="1" outline="0" fieldPosition="0">
        <references count="2">
          <reference field="1" count="1" selected="0">
            <x v="3"/>
          </reference>
          <reference field="2" count="1">
            <x v="30"/>
          </reference>
        </references>
      </pivotArea>
    </format>
    <format dxfId="90">
      <pivotArea dataOnly="0" labelOnly="1" outline="0" fieldPosition="0">
        <references count="2">
          <reference field="1" count="1" selected="0">
            <x v="0"/>
          </reference>
          <reference field="2" count="1">
            <x v="34"/>
          </reference>
        </references>
      </pivotArea>
    </format>
    <format dxfId="89">
      <pivotArea dataOnly="0" labelOnly="1" outline="0" fieldPosition="0">
        <references count="2">
          <reference field="1" count="1" selected="0">
            <x v="1"/>
          </reference>
          <reference field="2" count="1">
            <x v="8"/>
          </reference>
        </references>
      </pivotArea>
    </format>
    <format dxfId="88">
      <pivotArea dataOnly="0" labelOnly="1" outline="0" fieldPosition="0">
        <references count="2">
          <reference field="1" count="1" selected="0">
            <x v="2"/>
          </reference>
          <reference field="2" count="1">
            <x v="20"/>
          </reference>
        </references>
      </pivotArea>
    </format>
    <format dxfId="87">
      <pivotArea dataOnly="0" labelOnly="1" outline="0" fieldPosition="0">
        <references count="2">
          <reference field="1" count="1" selected="0">
            <x v="3"/>
          </reference>
          <reference field="2" count="1">
            <x v="35"/>
          </reference>
        </references>
      </pivotArea>
    </format>
    <format dxfId="86">
      <pivotArea dataOnly="0" labelOnly="1" outline="0" fieldPosition="0">
        <references count="2">
          <reference field="1" count="1" selected="0">
            <x v="0"/>
          </reference>
          <reference field="2" count="1">
            <x v="12"/>
          </reference>
        </references>
      </pivotArea>
    </format>
    <format dxfId="85">
      <pivotArea dataOnly="0" labelOnly="1" outline="0" fieldPosition="0">
        <references count="2">
          <reference field="1" count="1" selected="0">
            <x v="1"/>
          </reference>
          <reference field="2" count="1">
            <x v="0"/>
          </reference>
        </references>
      </pivotArea>
    </format>
    <format dxfId="84">
      <pivotArea dataOnly="0" labelOnly="1" outline="0" fieldPosition="0">
        <references count="2">
          <reference field="1" count="1" selected="0">
            <x v="2"/>
          </reference>
          <reference field="2" count="1">
            <x v="1"/>
          </reference>
        </references>
      </pivotArea>
    </format>
    <format dxfId="83">
      <pivotArea dataOnly="0" labelOnly="1" outline="0" fieldPosition="0">
        <references count="2">
          <reference field="1" count="1" selected="0">
            <x v="3"/>
          </reference>
          <reference field="2" count="1">
            <x v="14"/>
          </reference>
        </references>
      </pivotArea>
    </format>
    <format dxfId="82">
      <pivotArea outline="0" collapsedLevelsAreSubtotals="1" fieldPosition="0"/>
    </format>
    <format dxfId="81">
      <pivotArea outline="0" collapsedLevelsAreSubtotals="1" fieldPosition="0"/>
    </format>
    <format dxfId="80">
      <pivotArea dataOnly="0" labelOnly="1" outline="0" fieldPosition="0">
        <references count="1">
          <reference field="1" count="0"/>
        </references>
      </pivotArea>
    </format>
    <format dxfId="79">
      <pivotArea dataOnly="0" labelOnly="1" outline="0" fieldPosition="0">
        <references count="2">
          <reference field="1" count="1" selected="0">
            <x v="0"/>
          </reference>
          <reference field="2" count="1">
            <x v="12"/>
          </reference>
        </references>
      </pivotArea>
    </format>
    <format dxfId="78">
      <pivotArea dataOnly="0" labelOnly="1" outline="0" fieldPosition="0">
        <references count="2">
          <reference field="1" count="1" selected="0">
            <x v="1"/>
          </reference>
          <reference field="2" count="1">
            <x v="0"/>
          </reference>
        </references>
      </pivotArea>
    </format>
    <format dxfId="77">
      <pivotArea dataOnly="0" labelOnly="1" outline="0" fieldPosition="0">
        <references count="2">
          <reference field="1" count="1" selected="0">
            <x v="2"/>
          </reference>
          <reference field="2" count="1">
            <x v="1"/>
          </reference>
        </references>
      </pivotArea>
    </format>
    <format dxfId="76">
      <pivotArea dataOnly="0" labelOnly="1" outline="0" fieldPosition="0">
        <references count="2">
          <reference field="1" count="1" selected="0">
            <x v="3"/>
          </reference>
          <reference field="2" count="1">
            <x v="14"/>
          </reference>
        </references>
      </pivotArea>
    </format>
    <format dxfId="75">
      <pivotArea field="1" type="button" dataOnly="0" labelOnly="1" outline="0" axis="axisRow" fieldPosition="0"/>
    </format>
    <format dxfId="74">
      <pivotArea field="2" type="button" dataOnly="0" labelOnly="1" outline="0" axis="axisRow" fieldPosition="1"/>
    </format>
    <format dxfId="73">
      <pivotArea dataOnly="0" labelOnly="1" outline="0" fieldPosition="0">
        <references count="1">
          <reference field="4294967294" count="2">
            <x v="0"/>
            <x v="1"/>
          </reference>
        </references>
      </pivotArea>
    </format>
    <format dxfId="72">
      <pivotArea dataOnly="0" labelOnly="1" outline="0" fieldPosition="0">
        <references count="2">
          <reference field="1" count="1" selected="0">
            <x v="0"/>
          </reference>
          <reference field="2" count="1">
            <x v="28"/>
          </reference>
        </references>
      </pivotArea>
    </format>
    <format dxfId="71">
      <pivotArea dataOnly="0" labelOnly="1" outline="0" fieldPosition="0">
        <references count="2">
          <reference field="1" count="1" selected="0">
            <x v="1"/>
          </reference>
          <reference field="2" count="1">
            <x v="19"/>
          </reference>
        </references>
      </pivotArea>
    </format>
    <format dxfId="70">
      <pivotArea dataOnly="0" labelOnly="1" outline="0" fieldPosition="0">
        <references count="2">
          <reference field="1" count="1" selected="0">
            <x v="2"/>
          </reference>
          <reference field="2" count="1">
            <x v="17"/>
          </reference>
        </references>
      </pivotArea>
    </format>
    <format dxfId="69">
      <pivotArea dataOnly="0" labelOnly="1" outline="0" fieldPosition="0">
        <references count="2">
          <reference field="1" count="1" selected="0">
            <x v="3"/>
          </reference>
          <reference field="2" count="1">
            <x v="33"/>
          </reference>
        </references>
      </pivotArea>
    </format>
    <format dxfId="68">
      <pivotArea dataOnly="0" labelOnly="1" outline="0" fieldPosition="0">
        <references count="2">
          <reference field="1" count="1" selected="0">
            <x v="0"/>
          </reference>
          <reference field="2" count="1">
            <x v="29"/>
          </reference>
        </references>
      </pivotArea>
    </format>
    <format dxfId="67">
      <pivotArea dataOnly="0" labelOnly="1" outline="0" fieldPosition="0">
        <references count="2">
          <reference field="1" count="1" selected="0">
            <x v="1"/>
          </reference>
          <reference field="2" count="1">
            <x v="5"/>
          </reference>
        </references>
      </pivotArea>
    </format>
    <format dxfId="66">
      <pivotArea dataOnly="0" labelOnly="1" outline="0" fieldPosition="0">
        <references count="2">
          <reference field="1" count="1" selected="0">
            <x v="2"/>
          </reference>
          <reference field="2" count="1">
            <x v="11"/>
          </reference>
        </references>
      </pivotArea>
    </format>
    <format dxfId="65">
      <pivotArea dataOnly="0" labelOnly="1" outline="0" fieldPosition="0">
        <references count="2">
          <reference field="1" count="1" selected="0">
            <x v="3"/>
          </reference>
          <reference field="2" count="1">
            <x v="31"/>
          </reference>
        </references>
      </pivotArea>
    </format>
    <format dxfId="64">
      <pivotArea dataOnly="0" labelOnly="1" outline="0" fieldPosition="0">
        <references count="2">
          <reference field="1" count="1" selected="0">
            <x v="0"/>
          </reference>
          <reference field="2" count="1">
            <x v="23"/>
          </reference>
        </references>
      </pivotArea>
    </format>
    <format dxfId="63">
      <pivotArea dataOnly="0" labelOnly="1" outline="0" fieldPosition="0">
        <references count="2">
          <reference field="1" count="1" selected="0">
            <x v="1"/>
          </reference>
          <reference field="2" count="1">
            <x v="6"/>
          </reference>
        </references>
      </pivotArea>
    </format>
    <format dxfId="62">
      <pivotArea dataOnly="0" labelOnly="1" outline="0" fieldPosition="0">
        <references count="2">
          <reference field="1" count="1" selected="0">
            <x v="2"/>
          </reference>
          <reference field="2" count="1">
            <x v="7"/>
          </reference>
        </references>
      </pivotArea>
    </format>
    <format dxfId="61">
      <pivotArea dataOnly="0" labelOnly="1" outline="0" fieldPosition="0">
        <references count="2">
          <reference field="1" count="1" selected="0">
            <x v="3"/>
          </reference>
          <reference field="2" count="1">
            <x v="26"/>
          </reference>
        </references>
      </pivotArea>
    </format>
    <format dxfId="60">
      <pivotArea dataOnly="0" labelOnly="1" outline="0" fieldPosition="0">
        <references count="2">
          <reference field="1" count="1" selected="0">
            <x v="0"/>
          </reference>
          <reference field="2" count="1">
            <x v="16"/>
          </reference>
        </references>
      </pivotArea>
    </format>
    <format dxfId="59">
      <pivotArea dataOnly="0" labelOnly="1" outline="0" fieldPosition="0">
        <references count="2">
          <reference field="1" count="1" selected="0">
            <x v="1"/>
          </reference>
          <reference field="2" count="1">
            <x v="2"/>
          </reference>
        </references>
      </pivotArea>
    </format>
    <format dxfId="58">
      <pivotArea dataOnly="0" labelOnly="1" outline="0" fieldPosition="0">
        <references count="2">
          <reference field="1" count="1" selected="0">
            <x v="2"/>
          </reference>
          <reference field="2" count="1">
            <x v="3"/>
          </reference>
        </references>
      </pivotArea>
    </format>
    <format dxfId="57">
      <pivotArea dataOnly="0" labelOnly="1" outline="0" fieldPosition="0">
        <references count="2">
          <reference field="1" count="1" selected="0">
            <x v="3"/>
          </reference>
          <reference field="2" count="1">
            <x v="21"/>
          </reference>
        </references>
      </pivotArea>
    </format>
    <format dxfId="56">
      <pivotArea dataOnly="0" labelOnly="1" outline="0" fieldPosition="0">
        <references count="2">
          <reference field="1" count="1" selected="0">
            <x v="0"/>
          </reference>
          <reference field="2" count="1">
            <x v="34"/>
          </reference>
        </references>
      </pivotArea>
    </format>
    <format dxfId="55">
      <pivotArea dataOnly="0" labelOnly="1" outline="0" fieldPosition="0">
        <references count="2">
          <reference field="1" count="1" selected="0">
            <x v="1"/>
          </reference>
          <reference field="2" count="1">
            <x v="8"/>
          </reference>
        </references>
      </pivotArea>
    </format>
    <format dxfId="54">
      <pivotArea dataOnly="0" labelOnly="1" outline="0" fieldPosition="0">
        <references count="2">
          <reference field="1" count="1" selected="0">
            <x v="2"/>
          </reference>
          <reference field="2" count="1">
            <x v="20"/>
          </reference>
        </references>
      </pivotArea>
    </format>
    <format dxfId="53">
      <pivotArea dataOnly="0" labelOnly="1" outline="0" fieldPosition="0">
        <references count="2">
          <reference field="1" count="1" selected="0">
            <x v="3"/>
          </reference>
          <reference field="2" count="1">
            <x v="35"/>
          </reference>
        </references>
      </pivotArea>
    </format>
    <format dxfId="52">
      <pivotArea dataOnly="0" labelOnly="1" outline="0" fieldPosition="0">
        <references count="2">
          <reference field="1" count="1" selected="0">
            <x v="0"/>
          </reference>
          <reference field="2" count="1">
            <x v="24"/>
          </reference>
        </references>
      </pivotArea>
    </format>
    <format dxfId="51">
      <pivotArea dataOnly="0" labelOnly="1" outline="0" fieldPosition="0">
        <references count="2">
          <reference field="1" count="1" selected="0">
            <x v="1"/>
          </reference>
          <reference field="2" count="1">
            <x v="18"/>
          </reference>
        </references>
      </pivotArea>
    </format>
    <format dxfId="50">
      <pivotArea dataOnly="0" labelOnly="1" outline="0" fieldPosition="0">
        <references count="2">
          <reference field="1" count="1" selected="0">
            <x v="2"/>
          </reference>
          <reference field="2" count="1">
            <x v="15"/>
          </reference>
        </references>
      </pivotArea>
    </format>
    <format dxfId="49">
      <pivotArea dataOnly="0" labelOnly="1" outline="0" fieldPosition="0">
        <references count="2">
          <reference field="1" count="1" selected="0">
            <x v="3"/>
          </reference>
          <reference field="2" count="1">
            <x v="32"/>
          </reference>
        </references>
      </pivotArea>
    </format>
    <format dxfId="48">
      <pivotArea dataOnly="0" labelOnly="1" outline="0" fieldPosition="0">
        <references count="2">
          <reference field="1" count="1" selected="0">
            <x v="0"/>
          </reference>
          <reference field="2" count="1">
            <x v="25"/>
          </reference>
        </references>
      </pivotArea>
    </format>
    <format dxfId="47">
      <pivotArea dataOnly="0" labelOnly="1" outline="0" fieldPosition="0">
        <references count="2">
          <reference field="1" count="1" selected="0">
            <x v="1"/>
          </reference>
          <reference field="2" count="1">
            <x v="4"/>
          </reference>
        </references>
      </pivotArea>
    </format>
    <format dxfId="46">
      <pivotArea dataOnly="0" labelOnly="1" outline="0" fieldPosition="0">
        <references count="2">
          <reference field="1" count="1" selected="0">
            <x v="2"/>
          </reference>
          <reference field="2" count="1">
            <x v="9"/>
          </reference>
        </references>
      </pivotArea>
    </format>
    <format dxfId="45">
      <pivotArea dataOnly="0" labelOnly="1" outline="0" fieldPosition="0">
        <references count="2">
          <reference field="1" count="1" selected="0">
            <x v="3"/>
          </reference>
          <reference field="2" count="1">
            <x v="30"/>
          </reference>
        </references>
      </pivotArea>
    </format>
    <format dxfId="44">
      <pivotArea dataOnly="0" labelOnly="1" outline="0" fieldPosition="0">
        <references count="2">
          <reference field="1" count="1" selected="0">
            <x v="0"/>
          </reference>
          <reference field="2" count="1">
            <x v="22"/>
          </reference>
        </references>
      </pivotArea>
    </format>
    <format dxfId="43">
      <pivotArea dataOnly="0" labelOnly="1" outline="0" fieldPosition="0">
        <references count="2">
          <reference field="1" count="1" selected="0">
            <x v="1"/>
          </reference>
          <reference field="2" count="1">
            <x v="13"/>
          </reference>
        </references>
      </pivotArea>
    </format>
    <format dxfId="42">
      <pivotArea dataOnly="0" labelOnly="1" outline="0" fieldPosition="0">
        <references count="2">
          <reference field="1" count="1" selected="0">
            <x v="2"/>
          </reference>
          <reference field="2" count="1">
            <x v="10"/>
          </reference>
        </references>
      </pivotArea>
    </format>
    <format dxfId="41">
      <pivotArea dataOnly="0" labelOnly="1" outline="0" fieldPosition="0">
        <references count="2">
          <reference field="1" count="1" selected="0">
            <x v="3"/>
          </reference>
          <reference field="2" count="1">
            <x v="27"/>
          </reference>
        </references>
      </pivotArea>
    </format>
  </formats>
  <pivotTableStyleInfo name="PivotStyleLight1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5" applyNumberFormats="0" applyBorderFormats="0" applyFontFormats="0" applyPatternFormats="0" applyAlignmentFormats="0" applyWidthHeightFormats="1" dataCaption="Values" updatedVersion="4" minRefreshableVersion="3" showDrill="0" useAutoFormatting="1" rowGrandTotals="0" colGrandTotals="0" itemPrintTitles="1" createdVersion="4" indent="0" compact="0" compactData="0" multipleFieldFilters="0">
  <location ref="I6:L10" firstHeaderRow="0" firstDataRow="1" firstDataCol="2" rowPageCount="1" colPageCount="1"/>
  <pivotFields count="5">
    <pivotField axis="axisPage" compact="0" outline="0" multipleItemSelectionAllowed="1" showAll="0" defaultSubtotal="0">
      <items count="12">
        <item h="1" x="5"/>
        <item h="1" x="3"/>
        <item h="1" x="7"/>
        <item h="1" x="4"/>
        <item h="1" m="1" x="11"/>
        <item h="1" x="1"/>
        <item h="1" x="0"/>
        <item x="6"/>
        <item h="1" m="1" x="9"/>
        <item h="1" m="1" x="10"/>
        <item h="1" x="8"/>
        <item h="1" x="2"/>
      </items>
    </pivotField>
    <pivotField axis="axisRow" compact="0" outline="0" showAll="0" defaultSubtotal="0">
      <items count="4">
        <item x="0"/>
        <item x="1"/>
        <item x="2"/>
        <item x="3"/>
      </items>
    </pivotField>
    <pivotField axis="axisRow" compact="0" outline="0" showAll="0" defaultSubtotal="0">
      <items count="36">
        <item x="25"/>
        <item x="26"/>
        <item x="33"/>
        <item x="34"/>
        <item x="17"/>
        <item x="13"/>
        <item x="9"/>
        <item x="10"/>
        <item x="5"/>
        <item x="18"/>
        <item x="2"/>
        <item x="14"/>
        <item x="24"/>
        <item x="1"/>
        <item x="27"/>
        <item x="30"/>
        <item x="32"/>
        <item x="22"/>
        <item x="29"/>
        <item x="21"/>
        <item x="6"/>
        <item x="35"/>
        <item x="0"/>
        <item x="8"/>
        <item x="28"/>
        <item x="16"/>
        <item x="11"/>
        <item x="3"/>
        <item x="20"/>
        <item x="12"/>
        <item x="19"/>
        <item x="15"/>
        <item x="31"/>
        <item x="23"/>
        <item x="4"/>
        <item x="7"/>
      </items>
    </pivotField>
    <pivotField dataField="1" compact="0" outline="0" showAll="0" defaultSubtotal="0"/>
    <pivotField dataField="1" compact="0" outline="0" showAll="0" defaultSubtotal="0"/>
  </pivotFields>
  <rowFields count="2">
    <field x="1"/>
    <field x="2"/>
  </rowFields>
  <rowItems count="4">
    <i>
      <x/>
      <x v="12"/>
    </i>
    <i>
      <x v="1"/>
      <x/>
    </i>
    <i>
      <x v="2"/>
      <x v="1"/>
    </i>
    <i>
      <x v="3"/>
      <x v="14"/>
    </i>
  </rowItems>
  <colFields count="1">
    <field x="-2"/>
  </colFields>
  <colItems count="2">
    <i>
      <x/>
    </i>
    <i i="1">
      <x v="1"/>
    </i>
  </colItems>
  <pageFields count="1">
    <pageField fld="0" hier="-1"/>
  </pageFields>
  <dataFields count="2">
    <dataField name=" Labor Income" fld="3" baseField="0" baseItem="0"/>
    <dataField name=" Value Added" fld="4" baseField="0" baseItem="0"/>
  </dataFields>
  <formats count="41">
    <format dxfId="40">
      <pivotArea outline="0" collapsedLevelsAreSubtotals="1" fieldPosition="0">
        <references count="1">
          <reference field="1" count="2" selected="0">
            <x v="2"/>
            <x v="3"/>
          </reference>
        </references>
      </pivotArea>
    </format>
    <format dxfId="39">
      <pivotArea dataOnly="0" labelOnly="1" outline="0" fieldPosition="0">
        <references count="1">
          <reference field="1" count="2">
            <x v="2"/>
            <x v="3"/>
          </reference>
        </references>
      </pivotArea>
    </format>
    <format dxfId="38">
      <pivotArea dataOnly="0" labelOnly="1" outline="0" fieldPosition="0">
        <references count="2">
          <reference field="1" count="1" selected="0">
            <x v="2"/>
          </reference>
          <reference field="2" count="1">
            <x v="17"/>
          </reference>
        </references>
      </pivotArea>
    </format>
    <format dxfId="37">
      <pivotArea dataOnly="0" labelOnly="1" outline="0" fieldPosition="0">
        <references count="2">
          <reference field="1" count="1" selected="0">
            <x v="3"/>
          </reference>
          <reference field="2" count="1">
            <x v="33"/>
          </reference>
        </references>
      </pivotArea>
    </format>
    <format dxfId="36">
      <pivotArea dataOnly="0" labelOnly="1" outline="0" fieldPosition="0">
        <references count="2">
          <reference field="1" count="1" selected="0">
            <x v="0"/>
          </reference>
          <reference field="2" count="1">
            <x v="23"/>
          </reference>
        </references>
      </pivotArea>
    </format>
    <format dxfId="35">
      <pivotArea dataOnly="0" labelOnly="1" outline="0" fieldPosition="0">
        <references count="2">
          <reference field="1" count="1" selected="0">
            <x v="1"/>
          </reference>
          <reference field="2" count="1">
            <x v="6"/>
          </reference>
        </references>
      </pivotArea>
    </format>
    <format dxfId="34">
      <pivotArea dataOnly="0" labelOnly="1" outline="0" fieldPosition="0">
        <references count="2">
          <reference field="1" count="1" selected="0">
            <x v="2"/>
          </reference>
          <reference field="2" count="1">
            <x v="7"/>
          </reference>
        </references>
      </pivotArea>
    </format>
    <format dxfId="33">
      <pivotArea dataOnly="0" labelOnly="1" outline="0" fieldPosition="0">
        <references count="2">
          <reference field="1" count="1" selected="0">
            <x v="3"/>
          </reference>
          <reference field="2" count="1">
            <x v="26"/>
          </reference>
        </references>
      </pivotArea>
    </format>
    <format dxfId="32">
      <pivotArea dataOnly="0" labelOnly="1" outline="0" fieldPosition="0">
        <references count="2">
          <reference field="1" count="1" selected="0">
            <x v="0"/>
          </reference>
          <reference field="2" count="1">
            <x v="22"/>
          </reference>
        </references>
      </pivotArea>
    </format>
    <format dxfId="31">
      <pivotArea dataOnly="0" labelOnly="1" outline="0" fieldPosition="0">
        <references count="2">
          <reference field="1" count="1" selected="0">
            <x v="1"/>
          </reference>
          <reference field="2" count="1">
            <x v="13"/>
          </reference>
        </references>
      </pivotArea>
    </format>
    <format dxfId="30">
      <pivotArea dataOnly="0" labelOnly="1" outline="0" fieldPosition="0">
        <references count="2">
          <reference field="1" count="1" selected="0">
            <x v="2"/>
          </reference>
          <reference field="2" count="1">
            <x v="10"/>
          </reference>
        </references>
      </pivotArea>
    </format>
    <format dxfId="29">
      <pivotArea dataOnly="0" labelOnly="1" outline="0" fieldPosition="0">
        <references count="2">
          <reference field="1" count="1" selected="0">
            <x v="3"/>
          </reference>
          <reference field="2" count="1">
            <x v="27"/>
          </reference>
        </references>
      </pivotArea>
    </format>
    <format dxfId="28">
      <pivotArea dataOnly="0" labelOnly="1" outline="0" fieldPosition="0">
        <references count="2">
          <reference field="1" count="1" selected="0">
            <x v="0"/>
          </reference>
          <reference field="2" count="1">
            <x v="16"/>
          </reference>
        </references>
      </pivotArea>
    </format>
    <format dxfId="27">
      <pivotArea dataOnly="0" labelOnly="1" outline="0" fieldPosition="0">
        <references count="2">
          <reference field="1" count="1" selected="0">
            <x v="1"/>
          </reference>
          <reference field="2" count="1">
            <x v="2"/>
          </reference>
        </references>
      </pivotArea>
    </format>
    <format dxfId="26">
      <pivotArea dataOnly="0" labelOnly="1" outline="0" fieldPosition="0">
        <references count="2">
          <reference field="1" count="1" selected="0">
            <x v="2"/>
          </reference>
          <reference field="2" count="1">
            <x v="3"/>
          </reference>
        </references>
      </pivotArea>
    </format>
    <format dxfId="25">
      <pivotArea dataOnly="0" labelOnly="1" outline="0" fieldPosition="0">
        <references count="2">
          <reference field="1" count="1" selected="0">
            <x v="3"/>
          </reference>
          <reference field="2" count="1">
            <x v="21"/>
          </reference>
        </references>
      </pivotArea>
    </format>
    <format dxfId="24">
      <pivotArea dataOnly="0" labelOnly="1" outline="0" fieldPosition="0">
        <references count="2">
          <reference field="1" count="1" selected="0">
            <x v="0"/>
          </reference>
          <reference field="2" count="1">
            <x v="24"/>
          </reference>
        </references>
      </pivotArea>
    </format>
    <format dxfId="23">
      <pivotArea dataOnly="0" labelOnly="1" outline="0" fieldPosition="0">
        <references count="2">
          <reference field="1" count="1" selected="0">
            <x v="1"/>
          </reference>
          <reference field="2" count="1">
            <x v="18"/>
          </reference>
        </references>
      </pivotArea>
    </format>
    <format dxfId="22">
      <pivotArea dataOnly="0" labelOnly="1" outline="0" fieldPosition="0">
        <references count="2">
          <reference field="1" count="1" selected="0">
            <x v="2"/>
          </reference>
          <reference field="2" count="1">
            <x v="15"/>
          </reference>
        </references>
      </pivotArea>
    </format>
    <format dxfId="21">
      <pivotArea dataOnly="0" labelOnly="1" outline="0" fieldPosition="0">
        <references count="2">
          <reference field="1" count="1" selected="0">
            <x v="3"/>
          </reference>
          <reference field="2" count="1">
            <x v="32"/>
          </reference>
        </references>
      </pivotArea>
    </format>
    <format dxfId="20">
      <pivotArea dataOnly="0" labelOnly="1" outline="0" fieldPosition="0">
        <references count="2">
          <reference field="1" count="1" selected="0">
            <x v="0"/>
          </reference>
          <reference field="2" count="1">
            <x v="28"/>
          </reference>
        </references>
      </pivotArea>
    </format>
    <format dxfId="19">
      <pivotArea dataOnly="0" labelOnly="1" outline="0" fieldPosition="0">
        <references count="2">
          <reference field="1" count="1" selected="0">
            <x v="1"/>
          </reference>
          <reference field="2" count="1">
            <x v="19"/>
          </reference>
        </references>
      </pivotArea>
    </format>
    <format dxfId="18">
      <pivotArea dataOnly="0" labelOnly="1" outline="0" fieldPosition="0">
        <references count="2">
          <reference field="1" count="1" selected="0">
            <x v="2"/>
          </reference>
          <reference field="2" count="1">
            <x v="17"/>
          </reference>
        </references>
      </pivotArea>
    </format>
    <format dxfId="17">
      <pivotArea dataOnly="0" labelOnly="1" outline="0" fieldPosition="0">
        <references count="2">
          <reference field="1" count="1" selected="0">
            <x v="3"/>
          </reference>
          <reference field="2" count="1">
            <x v="33"/>
          </reference>
        </references>
      </pivotArea>
    </format>
    <format dxfId="16">
      <pivotArea dataOnly="0" labelOnly="1" outline="0" fieldPosition="0">
        <references count="2">
          <reference field="1" count="1" selected="0">
            <x v="0"/>
          </reference>
          <reference field="2" count="1">
            <x v="29"/>
          </reference>
        </references>
      </pivotArea>
    </format>
    <format dxfId="15">
      <pivotArea dataOnly="0" labelOnly="1" outline="0" fieldPosition="0">
        <references count="2">
          <reference field="1" count="1" selected="0">
            <x v="1"/>
          </reference>
          <reference field="2" count="1">
            <x v="5"/>
          </reference>
        </references>
      </pivotArea>
    </format>
    <format dxfId="14">
      <pivotArea dataOnly="0" labelOnly="1" outline="0" fieldPosition="0">
        <references count="2">
          <reference field="1" count="1" selected="0">
            <x v="2"/>
          </reference>
          <reference field="2" count="1">
            <x v="11"/>
          </reference>
        </references>
      </pivotArea>
    </format>
    <format dxfId="13">
      <pivotArea dataOnly="0" labelOnly="1" outline="0" fieldPosition="0">
        <references count="2">
          <reference field="1" count="1" selected="0">
            <x v="3"/>
          </reference>
          <reference field="2" count="1">
            <x v="31"/>
          </reference>
        </references>
      </pivotArea>
    </format>
    <format dxfId="12">
      <pivotArea dataOnly="0" labelOnly="1" outline="0" fieldPosition="0">
        <references count="2">
          <reference field="1" count="1" selected="0">
            <x v="0"/>
          </reference>
          <reference field="2" count="1">
            <x v="25"/>
          </reference>
        </references>
      </pivotArea>
    </format>
    <format dxfId="11">
      <pivotArea dataOnly="0" labelOnly="1" outline="0" fieldPosition="0">
        <references count="2">
          <reference field="1" count="1" selected="0">
            <x v="1"/>
          </reference>
          <reference field="2" count="1">
            <x v="4"/>
          </reference>
        </references>
      </pivotArea>
    </format>
    <format dxfId="10">
      <pivotArea dataOnly="0" labelOnly="1" outline="0" fieldPosition="0">
        <references count="2">
          <reference field="1" count="1" selected="0">
            <x v="2"/>
          </reference>
          <reference field="2" count="1">
            <x v="9"/>
          </reference>
        </references>
      </pivotArea>
    </format>
    <format dxfId="9">
      <pivotArea dataOnly="0" labelOnly="1" outline="0" fieldPosition="0">
        <references count="2">
          <reference field="1" count="1" selected="0">
            <x v="3"/>
          </reference>
          <reference field="2" count="1">
            <x v="30"/>
          </reference>
        </references>
      </pivotArea>
    </format>
    <format dxfId="8">
      <pivotArea dataOnly="0" labelOnly="1" outline="0" fieldPosition="0">
        <references count="2">
          <reference field="1" count="1" selected="0">
            <x v="0"/>
          </reference>
          <reference field="2" count="1">
            <x v="34"/>
          </reference>
        </references>
      </pivotArea>
    </format>
    <format dxfId="7">
      <pivotArea dataOnly="0" labelOnly="1" outline="0" fieldPosition="0">
        <references count="2">
          <reference field="1" count="1" selected="0">
            <x v="1"/>
          </reference>
          <reference field="2" count="1">
            <x v="8"/>
          </reference>
        </references>
      </pivotArea>
    </format>
    <format dxfId="6">
      <pivotArea dataOnly="0" labelOnly="1" outline="0" fieldPosition="0">
        <references count="2">
          <reference field="1" count="1" selected="0">
            <x v="2"/>
          </reference>
          <reference field="2" count="1">
            <x v="20"/>
          </reference>
        </references>
      </pivotArea>
    </format>
    <format dxfId="5">
      <pivotArea dataOnly="0" labelOnly="1" outline="0" fieldPosition="0">
        <references count="2">
          <reference field="1" count="1" selected="0">
            <x v="3"/>
          </reference>
          <reference field="2" count="1">
            <x v="35"/>
          </reference>
        </references>
      </pivotArea>
    </format>
    <format dxfId="4">
      <pivotArea dataOnly="0" labelOnly="1" outline="0" fieldPosition="0">
        <references count="2">
          <reference field="1" count="1" selected="0">
            <x v="0"/>
          </reference>
          <reference field="2" count="1">
            <x v="12"/>
          </reference>
        </references>
      </pivotArea>
    </format>
    <format dxfId="3">
      <pivotArea dataOnly="0" labelOnly="1" outline="0" fieldPosition="0">
        <references count="2">
          <reference field="1" count="1" selected="0">
            <x v="1"/>
          </reference>
          <reference field="2" count="1">
            <x v="0"/>
          </reference>
        </references>
      </pivotArea>
    </format>
    <format dxfId="2">
      <pivotArea dataOnly="0" labelOnly="1" outline="0" fieldPosition="0">
        <references count="2">
          <reference field="1" count="1" selected="0">
            <x v="2"/>
          </reference>
          <reference field="2" count="1">
            <x v="1"/>
          </reference>
        </references>
      </pivotArea>
    </format>
    <format dxfId="1">
      <pivotArea dataOnly="0" labelOnly="1" outline="0" fieldPosition="0">
        <references count="2">
          <reference field="1" count="1" selected="0">
            <x v="3"/>
          </reference>
          <reference field="2" count="1">
            <x v="14"/>
          </reference>
        </references>
      </pivotArea>
    </format>
    <format dxfId="0">
      <pivotArea outline="0" collapsedLevelsAreSubtotals="1" fieldPosition="0"/>
    </format>
  </formats>
  <pivotTableStyleInfo name="PivotStyleLight1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cenario" sourceName="Scenario">
  <pivotTables>
    <pivotTable tabId="3" name="PivotTable1"/>
    <pivotTable tabId="19" name="PivotTable3"/>
  </pivotTables>
  <data>
    <tabular pivotCacheId="1" showMissing="0">
      <items count="12">
        <i x="8"/>
        <i x="5"/>
        <i x="3"/>
        <i x="7"/>
        <i x="4"/>
        <i x="1"/>
        <i x="0"/>
        <i x="6" s="1"/>
        <i x="2"/>
        <i x="10" nd="1"/>
        <i x="11" nd="1"/>
        <i x="9"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cenario" cache="Slicer_Scenario" caption="Select Scenario" columnCount="2" style="SlicerStyleOther2" rowHeight="2603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2:M102"/>
  <sheetViews>
    <sheetView showGridLines="0" tabSelected="1" topLeftCell="H1" zoomScale="145" zoomScaleNormal="145" workbookViewId="0">
      <selection activeCell="Q19" sqref="Q19"/>
    </sheetView>
  </sheetViews>
  <sheetFormatPr defaultRowHeight="15.6" x14ac:dyDescent="0.3"/>
  <cols>
    <col min="1" max="1" width="3.8984375" customWidth="1"/>
    <col min="2" max="2" width="38.59765625" customWidth="1"/>
    <col min="3" max="3" width="11.5" customWidth="1"/>
    <col min="4" max="4" width="11.69921875" customWidth="1"/>
    <col min="5" max="5" width="12.19921875" customWidth="1"/>
    <col min="6" max="6" width="3.19921875" customWidth="1"/>
    <col min="7" max="8" width="2.09765625" customWidth="1"/>
    <col min="9" max="9" width="1.69921875" customWidth="1"/>
    <col min="10" max="10" width="14.09765625" customWidth="1"/>
    <col min="11" max="11" width="13.5" customWidth="1"/>
    <col min="12" max="12" width="15.19921875" customWidth="1"/>
    <col min="13" max="13" width="15.09765625" customWidth="1"/>
    <col min="14" max="14" width="6" customWidth="1"/>
  </cols>
  <sheetData>
    <row r="2" spans="7:13" ht="31.2" customHeight="1" x14ac:dyDescent="0.3">
      <c r="J2" s="99"/>
      <c r="K2" s="99"/>
    </row>
    <row r="3" spans="7:13" ht="13.95" customHeight="1" x14ac:dyDescent="0.3"/>
    <row r="4" spans="7:13" ht="13.95" customHeight="1" x14ac:dyDescent="0.3"/>
    <row r="5" spans="7:13" ht="13.95" customHeight="1" x14ac:dyDescent="0.3"/>
    <row r="6" spans="7:13" ht="13.95" customHeight="1" x14ac:dyDescent="0.3">
      <c r="I6" s="7"/>
      <c r="J6" s="7"/>
      <c r="K6" s="7"/>
      <c r="L6" s="7"/>
    </row>
    <row r="7" spans="7:13" ht="13.95" customHeight="1" x14ac:dyDescent="0.3"/>
    <row r="8" spans="7:13" ht="13.95" customHeight="1" x14ac:dyDescent="0.3">
      <c r="G8" s="73"/>
      <c r="H8" s="73"/>
    </row>
    <row r="9" spans="7:13" ht="13.95" customHeight="1" x14ac:dyDescent="0.3">
      <c r="G9" s="73"/>
      <c r="H9" s="73"/>
      <c r="M9" s="7"/>
    </row>
    <row r="10" spans="7:13" ht="13.95" customHeight="1" x14ac:dyDescent="0.3">
      <c r="G10" s="73"/>
      <c r="H10" s="73"/>
    </row>
    <row r="11" spans="7:13" x14ac:dyDescent="0.3">
      <c r="G11" s="49"/>
      <c r="H11" s="49"/>
    </row>
    <row r="12" spans="7:13" x14ac:dyDescent="0.3">
      <c r="G12" s="49"/>
      <c r="H12" s="49"/>
    </row>
    <row r="13" spans="7:13" x14ac:dyDescent="0.3">
      <c r="J13" s="97" t="s">
        <v>37</v>
      </c>
      <c r="K13" s="97" t="s">
        <v>1</v>
      </c>
      <c r="L13" s="2" t="s">
        <v>107</v>
      </c>
      <c r="M13" s="2" t="s">
        <v>108</v>
      </c>
    </row>
    <row r="14" spans="7:13" ht="18" x14ac:dyDescent="0.35">
      <c r="J14" s="94" t="s">
        <v>3</v>
      </c>
      <c r="K14" s="98">
        <v>212.4</v>
      </c>
      <c r="L14" s="95">
        <v>3931250</v>
      </c>
      <c r="M14" s="95">
        <v>4469954</v>
      </c>
    </row>
    <row r="15" spans="7:13" ht="18" x14ac:dyDescent="0.35">
      <c r="J15" s="94" t="s">
        <v>4</v>
      </c>
      <c r="K15" s="98">
        <v>12.200000000000001</v>
      </c>
      <c r="L15" s="95">
        <v>486090</v>
      </c>
      <c r="M15" s="95">
        <v>1119072</v>
      </c>
    </row>
    <row r="16" spans="7:13" ht="18" x14ac:dyDescent="0.35">
      <c r="J16" s="96" t="s">
        <v>5</v>
      </c>
      <c r="K16" s="98">
        <v>20.2</v>
      </c>
      <c r="L16" s="95">
        <v>700246</v>
      </c>
      <c r="M16" s="95">
        <v>1189640</v>
      </c>
    </row>
    <row r="17" spans="1:13" ht="18" x14ac:dyDescent="0.35">
      <c r="J17" s="96" t="s">
        <v>6</v>
      </c>
      <c r="K17" s="98">
        <v>245</v>
      </c>
      <c r="L17" s="95">
        <v>5117584</v>
      </c>
      <c r="M17" s="95">
        <v>6778666</v>
      </c>
    </row>
    <row r="18" spans="1:13" ht="21.6" customHeight="1" x14ac:dyDescent="0.3"/>
    <row r="19" spans="1:13" ht="22.95" customHeight="1" x14ac:dyDescent="0.3"/>
    <row r="22" spans="1:13" ht="29.4" thickBot="1" x14ac:dyDescent="0.35">
      <c r="A22" s="68" t="s">
        <v>77</v>
      </c>
      <c r="B22" s="68" t="s">
        <v>78</v>
      </c>
      <c r="C22" s="50" t="s">
        <v>79</v>
      </c>
      <c r="D22" s="50" t="s">
        <v>80</v>
      </c>
      <c r="E22" s="50" t="s">
        <v>81</v>
      </c>
    </row>
    <row r="23" spans="1:13" ht="16.2" thickTop="1" x14ac:dyDescent="0.3">
      <c r="A23" s="64">
        <v>1</v>
      </c>
      <c r="B23" s="51" t="s">
        <v>76</v>
      </c>
      <c r="C23" s="56">
        <f>Collapsed!$B$2</f>
        <v>840.1</v>
      </c>
      <c r="D23" s="57">
        <f>Collapsed!$C$2</f>
        <v>51580766</v>
      </c>
      <c r="E23" s="57">
        <f>Collapsed!$D$2</f>
        <v>145560592</v>
      </c>
    </row>
    <row r="24" spans="1:13" x14ac:dyDescent="0.3">
      <c r="A24" s="65">
        <v>2</v>
      </c>
      <c r="B24" s="52" t="s">
        <v>82</v>
      </c>
      <c r="C24" s="58">
        <f>Collapsed!$B$4+Collapsed!$B$15+Collapsed!$B$6+Collapsed!$B$6</f>
        <v>2054.6999999999998</v>
      </c>
      <c r="D24" s="59">
        <f>Collapsed!$C$4+Collapsed!$C$15+Collapsed!$C$6+Collapsed!$C$6</f>
        <v>89669280</v>
      </c>
      <c r="E24" s="59">
        <f>Collapsed!$D$4+Collapsed!$D$15+Collapsed!$D$6+Collapsed!$D$6</f>
        <v>118608985</v>
      </c>
    </row>
    <row r="25" spans="1:13" ht="29.4" customHeight="1" x14ac:dyDescent="0.3">
      <c r="A25" s="65">
        <v>3</v>
      </c>
      <c r="B25" s="53" t="s">
        <v>91</v>
      </c>
      <c r="C25" s="58">
        <f>Collapsed!$B$3+Collapsed!$B$15+Collapsed!$B$6+Collapsed!$B$6</f>
        <v>771.00000000000011</v>
      </c>
      <c r="D25" s="59">
        <f>Collapsed!$C$3+Collapsed!$C$15+Collapsed!$C$6+Collapsed!$C$6</f>
        <v>33298446</v>
      </c>
      <c r="E25" s="59">
        <f>Collapsed!$D$3+Collapsed!$D$15+Collapsed!$D$6+Collapsed!$D$6</f>
        <v>49609691</v>
      </c>
    </row>
    <row r="26" spans="1:13" x14ac:dyDescent="0.3">
      <c r="A26" s="65">
        <v>4</v>
      </c>
      <c r="B26" s="52" t="s">
        <v>83</v>
      </c>
      <c r="C26" s="60">
        <f>Collapsed!$B$8+Collapsed!$B$9+Collapsed!$B$14+Collapsed!$B$6+Collapsed!$B$6+Collapsed!$B$6+(Collapsed!$B$4/2)</f>
        <v>1194.75</v>
      </c>
      <c r="D26" s="61">
        <f>Collapsed!$C$8+Collapsed!$C$9+Collapsed!$C$14+Collapsed!$C$6+Collapsed!$C$6+Collapsed!$C$6+(Collapsed!$C$4/2)</f>
        <v>50747898.5</v>
      </c>
      <c r="E26" s="61">
        <f>Collapsed!$D$8+Collapsed!$D$9+Collapsed!$D$14+Collapsed!$D$6+Collapsed!$D$6+Collapsed!$D$6+(Collapsed!$D$4/2)</f>
        <v>68694662.5</v>
      </c>
    </row>
    <row r="27" spans="1:13" x14ac:dyDescent="0.3">
      <c r="A27" s="65">
        <v>5</v>
      </c>
      <c r="B27" s="52" t="s">
        <v>92</v>
      </c>
      <c r="C27" s="60">
        <f>Collapsed!$B$16+(Collapsed!$B$4/2)</f>
        <v>1023.15</v>
      </c>
      <c r="D27" s="61">
        <f>Collapsed!$C$16+(Collapsed!$C$4/2)</f>
        <v>45201430.5</v>
      </c>
      <c r="E27" s="61">
        <f>Collapsed!$D$16+(Collapsed!$D$4/2)</f>
        <v>60015659.5</v>
      </c>
    </row>
    <row r="28" spans="1:13" x14ac:dyDescent="0.3">
      <c r="A28" s="65">
        <v>6</v>
      </c>
      <c r="B28" s="52" t="s">
        <v>93</v>
      </c>
      <c r="C28" s="71">
        <f>(Collapsed!B4*0.1)+Collapsed!B12+Collapsed!B5+(Collapsed!B3*0.5)+Collapsed!B16+Collapsed!B14+Collapsed!B6+Collapsed!B15+Collapsed!B6*3+Collapsed!B13</f>
        <v>1437.8699999999997</v>
      </c>
      <c r="D28" s="72">
        <f>(Collapsed!C4*0.1)+Collapsed!C12+Collapsed!C5+(Collapsed!C3*0.5)+Collapsed!C16+Collapsed!C14+Collapsed!C6+Collapsed!C15+Collapsed!C6*3+Collapsed!C13</f>
        <v>71143413.200000003</v>
      </c>
      <c r="E28" s="72">
        <f>(Collapsed!D4*0.1)+Collapsed!D12+Collapsed!D5+(Collapsed!D3*0.5)+Collapsed!D16+Collapsed!D14+Collapsed!D6+Collapsed!D15+Collapsed!D6*3+Collapsed!D13</f>
        <v>148916427.19999999</v>
      </c>
      <c r="F28" s="73"/>
    </row>
    <row r="29" spans="1:13" x14ac:dyDescent="0.3">
      <c r="A29" s="66">
        <v>7</v>
      </c>
      <c r="B29" s="54" t="s">
        <v>94</v>
      </c>
      <c r="C29" s="74">
        <f>4*Collapsed!$B$14+Collapsed!$B$15+Collapsed!$B$15+Collapsed!$B$6+Collapsed!$B$6</f>
        <v>244.99999999999997</v>
      </c>
      <c r="D29" s="75">
        <f>4*Collapsed!$C$14+Collapsed!$C$15+Collapsed!$C$15+Collapsed!$C$6+Collapsed!$C$6</f>
        <v>5117584</v>
      </c>
      <c r="E29" s="75">
        <f>4*Collapsed!$D$14+Collapsed!$D$15+Collapsed!$D$15+Collapsed!$D$6+Collapsed!$D$6</f>
        <v>6778666</v>
      </c>
      <c r="F29" s="73"/>
    </row>
    <row r="30" spans="1:13" x14ac:dyDescent="0.3">
      <c r="A30" s="66">
        <v>8</v>
      </c>
      <c r="B30" s="54" t="s">
        <v>95</v>
      </c>
      <c r="C30" s="74">
        <f>Collapsed!B8+Collapsed!B3*0.1+Collapsed!B10+Collapsed!B11+Collapsed!B4*0.1+Collapsed!B5+Collapsed!B12+Collapsed!B15+Collapsed!B6*5</f>
        <v>1274.17</v>
      </c>
      <c r="D30" s="75">
        <f>Collapsed!C8+Collapsed!C3*0.1+Collapsed!C10+Collapsed!C11+Collapsed!C4*0.1+Collapsed!C5+Collapsed!C12+Collapsed!C15+Collapsed!C6*5</f>
        <v>65711809</v>
      </c>
      <c r="E30" s="75">
        <f>Collapsed!D8+Collapsed!D3*0.1+Collapsed!D10+Collapsed!D11+Collapsed!D4*0.1+Collapsed!D5+Collapsed!D12+Collapsed!D15+Collapsed!D6*5</f>
        <v>142147020</v>
      </c>
      <c r="F30" s="73"/>
    </row>
    <row r="31" spans="1:13" ht="16.2" thickBot="1" x14ac:dyDescent="0.35">
      <c r="A31" s="67">
        <v>9</v>
      </c>
      <c r="B31" s="55" t="s">
        <v>96</v>
      </c>
      <c r="C31" s="62">
        <f>Collapsed!$B$9+Collapsed!$B$4*0.1+Collapsed!$B$14+Collapsed!$B$6+Collapsed!$B$6+Collapsed!$B$6+Collapsed!$B$6</f>
        <v>362.27</v>
      </c>
      <c r="D31" s="63">
        <f>Collapsed!$C$9+Collapsed!$C$4*0.1+Collapsed!$C$14+Collapsed!$C$6+Collapsed!$C$6+Collapsed!$C$6+Collapsed!$C$6</f>
        <v>13323152.700000001</v>
      </c>
      <c r="E31" s="63">
        <f>Collapsed!$D$9+Collapsed!$D$4*0.1+Collapsed!$D$14+Collapsed!$D$6+Collapsed!$D$6+Collapsed!$D$6+Collapsed!$D$6</f>
        <v>18587447.700000003</v>
      </c>
      <c r="F31" s="49"/>
    </row>
    <row r="32" spans="1:13" ht="16.2" thickTop="1" x14ac:dyDescent="0.3">
      <c r="D32" s="49"/>
      <c r="E32" s="49"/>
      <c r="F32" s="49"/>
    </row>
    <row r="102" spans="11:11" x14ac:dyDescent="0.3">
      <c r="K102">
        <v>1</v>
      </c>
    </row>
  </sheetData>
  <customSheetViews>
    <customSheetView guid="{FC455625-91DF-4280-A0CB-902BD5525B9D}" scale="130" showGridLines="0" topLeftCell="I1">
      <selection activeCell="I1" sqref="I1:T18"/>
      <pageMargins left="0.7" right="0.7" top="0.75" bottom="0.75" header="0.3" footer="0.3"/>
      <pageSetup orientation="portrait" r:id="rId2"/>
    </customSheetView>
  </customSheetViews>
  <mergeCells count="1">
    <mergeCell ref="J2:K2"/>
  </mergeCells>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76"/>
  <sheetViews>
    <sheetView zoomScale="70" zoomScaleNormal="70" workbookViewId="0">
      <selection activeCell="A3" sqref="A3:N25"/>
    </sheetView>
  </sheetViews>
  <sheetFormatPr defaultRowHeight="15.6" x14ac:dyDescent="0.3"/>
  <cols>
    <col min="2" max="2" width="28.3984375" customWidth="1"/>
    <col min="3" max="3" width="10.19921875" bestFit="1" customWidth="1"/>
    <col min="4" max="4" width="10.3984375" bestFit="1" customWidth="1"/>
    <col min="5" max="5" width="10.19921875" bestFit="1" customWidth="1"/>
    <col min="6" max="6" width="10.3984375" bestFit="1" customWidth="1"/>
    <col min="7" max="7" width="11.09765625" bestFit="1" customWidth="1"/>
  </cols>
  <sheetData>
    <row r="1" spans="1:14" x14ac:dyDescent="0.3">
      <c r="A1" s="100" t="s">
        <v>51</v>
      </c>
      <c r="B1" s="100"/>
      <c r="C1" s="100"/>
      <c r="D1" s="100"/>
      <c r="E1" s="100"/>
      <c r="F1" s="100"/>
      <c r="G1" s="100"/>
      <c r="H1" s="100"/>
      <c r="I1" s="100"/>
      <c r="J1" s="100"/>
      <c r="K1" s="100"/>
      <c r="L1" s="100"/>
      <c r="M1" s="100"/>
      <c r="N1" s="100"/>
    </row>
    <row r="2" spans="1:14" x14ac:dyDescent="0.3">
      <c r="B2" s="2">
        <v>2010</v>
      </c>
    </row>
    <row r="3" spans="1:14" x14ac:dyDescent="0.3">
      <c r="C3" s="101" t="s">
        <v>1</v>
      </c>
      <c r="D3" s="101"/>
      <c r="E3" s="101"/>
      <c r="F3" s="101"/>
      <c r="G3" s="102" t="s">
        <v>33</v>
      </c>
      <c r="H3" s="102"/>
      <c r="I3" s="102"/>
      <c r="J3" s="102"/>
      <c r="K3" s="103" t="s">
        <v>35</v>
      </c>
      <c r="L3" s="103"/>
      <c r="M3" s="103"/>
      <c r="N3" s="103"/>
    </row>
    <row r="4" spans="1:14" x14ac:dyDescent="0.3">
      <c r="A4" s="10" t="s">
        <v>7</v>
      </c>
      <c r="B4" s="10" t="s">
        <v>8</v>
      </c>
      <c r="C4" s="14" t="s">
        <v>9</v>
      </c>
      <c r="D4" s="14" t="s">
        <v>10</v>
      </c>
      <c r="E4" s="14" t="s">
        <v>11</v>
      </c>
      <c r="F4" s="14" t="s">
        <v>12</v>
      </c>
      <c r="G4" s="15" t="s">
        <v>9</v>
      </c>
      <c r="H4" s="15" t="s">
        <v>10</v>
      </c>
      <c r="I4" s="15" t="s">
        <v>11</v>
      </c>
      <c r="J4" s="15" t="s">
        <v>12</v>
      </c>
      <c r="K4" s="16" t="s">
        <v>9</v>
      </c>
      <c r="L4" s="16" t="s">
        <v>10</v>
      </c>
      <c r="M4" s="16" t="s">
        <v>11</v>
      </c>
      <c r="N4" s="16" t="s">
        <v>12</v>
      </c>
    </row>
    <row r="5" spans="1:14" x14ac:dyDescent="0.3">
      <c r="A5" s="12">
        <v>0</v>
      </c>
      <c r="B5" s="12" t="s">
        <v>12</v>
      </c>
      <c r="C5" s="40">
        <v>950</v>
      </c>
      <c r="D5" s="40">
        <v>239.8</v>
      </c>
      <c r="E5" s="40">
        <v>262.3</v>
      </c>
      <c r="F5" s="41">
        <v>1452</v>
      </c>
      <c r="G5" s="13">
        <v>45241501</v>
      </c>
      <c r="H5" s="13">
        <v>10043116</v>
      </c>
      <c r="I5" s="13">
        <v>9047287</v>
      </c>
      <c r="J5" s="13">
        <v>64331905</v>
      </c>
      <c r="K5" s="13">
        <v>63898624</v>
      </c>
      <c r="L5" s="13">
        <v>16677356</v>
      </c>
      <c r="M5" s="13">
        <v>15387505</v>
      </c>
      <c r="N5" s="13">
        <v>95963485</v>
      </c>
    </row>
    <row r="6" spans="1:14" x14ac:dyDescent="0.3">
      <c r="A6" s="12">
        <v>1</v>
      </c>
      <c r="B6" s="12" t="s">
        <v>13</v>
      </c>
      <c r="C6" s="40">
        <v>0</v>
      </c>
      <c r="D6" s="40">
        <v>0.4</v>
      </c>
      <c r="E6" s="40">
        <v>1.2</v>
      </c>
      <c r="F6" s="40">
        <v>1.6</v>
      </c>
      <c r="G6" s="13">
        <v>0</v>
      </c>
      <c r="H6" s="13">
        <v>4009</v>
      </c>
      <c r="I6" s="13">
        <v>11127</v>
      </c>
      <c r="J6" s="13">
        <v>15136</v>
      </c>
      <c r="K6" s="13">
        <v>0</v>
      </c>
      <c r="L6" s="13">
        <v>7521</v>
      </c>
      <c r="M6" s="13">
        <v>20875</v>
      </c>
      <c r="N6" s="13">
        <v>28396</v>
      </c>
    </row>
    <row r="7" spans="1:14" x14ac:dyDescent="0.3">
      <c r="A7" s="12">
        <v>20</v>
      </c>
      <c r="B7" s="12" t="s">
        <v>14</v>
      </c>
      <c r="C7" s="40">
        <v>0</v>
      </c>
      <c r="D7" s="40">
        <v>0</v>
      </c>
      <c r="E7" s="40">
        <v>0</v>
      </c>
      <c r="F7" s="40">
        <v>0</v>
      </c>
      <c r="G7" s="13">
        <v>0</v>
      </c>
      <c r="H7" s="13">
        <v>901</v>
      </c>
      <c r="I7" s="13">
        <v>371</v>
      </c>
      <c r="J7" s="13">
        <v>1272</v>
      </c>
      <c r="K7" s="13">
        <v>0</v>
      </c>
      <c r="L7" s="13">
        <v>1750</v>
      </c>
      <c r="M7" s="13">
        <v>721</v>
      </c>
      <c r="N7" s="13">
        <v>2470</v>
      </c>
    </row>
    <row r="8" spans="1:14" x14ac:dyDescent="0.3">
      <c r="A8" s="12">
        <v>33</v>
      </c>
      <c r="B8" s="12" t="s">
        <v>15</v>
      </c>
      <c r="C8" s="40">
        <v>0</v>
      </c>
      <c r="D8" s="40">
        <v>1.1000000000000001</v>
      </c>
      <c r="E8" s="40">
        <v>1.4</v>
      </c>
      <c r="F8" s="40">
        <v>2.5</v>
      </c>
      <c r="G8" s="13">
        <v>0</v>
      </c>
      <c r="H8" s="13">
        <v>100376</v>
      </c>
      <c r="I8" s="13">
        <v>119728</v>
      </c>
      <c r="J8" s="13">
        <v>220104</v>
      </c>
      <c r="K8" s="13">
        <v>0</v>
      </c>
      <c r="L8" s="13">
        <v>338292</v>
      </c>
      <c r="M8" s="13">
        <v>403515</v>
      </c>
      <c r="N8" s="13">
        <v>741807</v>
      </c>
    </row>
    <row r="9" spans="1:14" x14ac:dyDescent="0.3">
      <c r="A9" s="12">
        <v>34</v>
      </c>
      <c r="B9" s="12" t="s">
        <v>16</v>
      </c>
      <c r="C9" s="40">
        <v>0</v>
      </c>
      <c r="D9" s="40">
        <v>3.4</v>
      </c>
      <c r="E9" s="40">
        <v>0.5</v>
      </c>
      <c r="F9" s="40">
        <v>3.9</v>
      </c>
      <c r="G9" s="13">
        <v>0</v>
      </c>
      <c r="H9" s="13">
        <v>161211</v>
      </c>
      <c r="I9" s="13">
        <v>24662</v>
      </c>
      <c r="J9" s="13">
        <v>185873</v>
      </c>
      <c r="K9" s="13">
        <v>0</v>
      </c>
      <c r="L9" s="13">
        <v>189196</v>
      </c>
      <c r="M9" s="13">
        <v>28943</v>
      </c>
      <c r="N9" s="13">
        <v>218139</v>
      </c>
    </row>
    <row r="10" spans="1:14" x14ac:dyDescent="0.3">
      <c r="A10" s="12">
        <v>41</v>
      </c>
      <c r="B10" s="12" t="s">
        <v>17</v>
      </c>
      <c r="C10" s="40">
        <v>0</v>
      </c>
      <c r="D10" s="40">
        <v>4.9000000000000004</v>
      </c>
      <c r="E10" s="40">
        <v>1.5</v>
      </c>
      <c r="F10" s="40">
        <v>6.4</v>
      </c>
      <c r="G10" s="13">
        <v>0</v>
      </c>
      <c r="H10" s="13">
        <v>311995</v>
      </c>
      <c r="I10" s="13">
        <v>92880</v>
      </c>
      <c r="J10" s="13">
        <v>404875</v>
      </c>
      <c r="K10" s="13">
        <v>0</v>
      </c>
      <c r="L10" s="13">
        <v>494586</v>
      </c>
      <c r="M10" s="13">
        <v>147236</v>
      </c>
      <c r="N10" s="13">
        <v>641822</v>
      </c>
    </row>
    <row r="11" spans="1:14" x14ac:dyDescent="0.3">
      <c r="A11" s="12">
        <v>319</v>
      </c>
      <c r="B11" s="12" t="s">
        <v>18</v>
      </c>
      <c r="C11" s="40">
        <v>0</v>
      </c>
      <c r="D11" s="40">
        <v>4.0999999999999996</v>
      </c>
      <c r="E11" s="40">
        <v>3.1</v>
      </c>
      <c r="F11" s="40">
        <v>7.2</v>
      </c>
      <c r="G11" s="13">
        <v>0</v>
      </c>
      <c r="H11" s="13">
        <v>204222</v>
      </c>
      <c r="I11" s="13">
        <v>155418</v>
      </c>
      <c r="J11" s="13">
        <v>359639</v>
      </c>
      <c r="K11" s="13">
        <v>0</v>
      </c>
      <c r="L11" s="13">
        <v>351456</v>
      </c>
      <c r="M11" s="13">
        <v>267466</v>
      </c>
      <c r="N11" s="13">
        <v>618922</v>
      </c>
    </row>
    <row r="12" spans="1:14" x14ac:dyDescent="0.3">
      <c r="A12" s="12">
        <v>320</v>
      </c>
      <c r="B12" s="12" t="s">
        <v>19</v>
      </c>
      <c r="C12" s="40">
        <v>0</v>
      </c>
      <c r="D12" s="40">
        <v>10.1</v>
      </c>
      <c r="E12" s="40">
        <v>68.599999999999994</v>
      </c>
      <c r="F12" s="40">
        <v>78.7</v>
      </c>
      <c r="G12" s="13">
        <v>0</v>
      </c>
      <c r="H12" s="13">
        <v>281466</v>
      </c>
      <c r="I12" s="13">
        <v>1916463</v>
      </c>
      <c r="J12" s="13">
        <v>2197928</v>
      </c>
      <c r="K12" s="13">
        <v>0</v>
      </c>
      <c r="L12" s="13">
        <v>445158</v>
      </c>
      <c r="M12" s="13">
        <v>3031022</v>
      </c>
      <c r="N12" s="13">
        <v>3476180</v>
      </c>
    </row>
    <row r="13" spans="1:14" x14ac:dyDescent="0.3">
      <c r="A13" s="12">
        <v>332</v>
      </c>
      <c r="B13" s="12" t="s">
        <v>20</v>
      </c>
      <c r="C13" s="40">
        <v>950</v>
      </c>
      <c r="D13" s="40">
        <v>60.2</v>
      </c>
      <c r="E13" s="40">
        <v>4.4000000000000004</v>
      </c>
      <c r="F13" s="41">
        <v>1014.6</v>
      </c>
      <c r="G13" s="13">
        <v>45241501</v>
      </c>
      <c r="H13" s="13">
        <v>2867976</v>
      </c>
      <c r="I13" s="13">
        <v>210154</v>
      </c>
      <c r="J13" s="13">
        <v>48319631</v>
      </c>
      <c r="K13" s="13">
        <v>63898624</v>
      </c>
      <c r="L13" s="13">
        <v>4050699</v>
      </c>
      <c r="M13" s="13">
        <v>296819</v>
      </c>
      <c r="N13" s="13">
        <v>68246143</v>
      </c>
    </row>
    <row r="14" spans="1:14" x14ac:dyDescent="0.3">
      <c r="A14" s="12">
        <v>341</v>
      </c>
      <c r="B14" s="12" t="s">
        <v>21</v>
      </c>
      <c r="C14" s="40">
        <v>0</v>
      </c>
      <c r="D14" s="40">
        <v>3.8</v>
      </c>
      <c r="E14" s="40">
        <v>2.7</v>
      </c>
      <c r="F14" s="40">
        <v>6.5</v>
      </c>
      <c r="G14" s="13">
        <v>0</v>
      </c>
      <c r="H14" s="13">
        <v>205950</v>
      </c>
      <c r="I14" s="13">
        <v>144219</v>
      </c>
      <c r="J14" s="13">
        <v>350169</v>
      </c>
      <c r="K14" s="13">
        <v>0</v>
      </c>
      <c r="L14" s="13">
        <v>541580</v>
      </c>
      <c r="M14" s="13">
        <v>379248</v>
      </c>
      <c r="N14" s="13">
        <v>920828</v>
      </c>
    </row>
    <row r="15" spans="1:14" x14ac:dyDescent="0.3">
      <c r="A15" s="12">
        <v>354</v>
      </c>
      <c r="B15" s="12" t="s">
        <v>22</v>
      </c>
      <c r="C15" s="40">
        <v>0</v>
      </c>
      <c r="D15" s="40">
        <v>23.5</v>
      </c>
      <c r="E15" s="40">
        <v>15.4</v>
      </c>
      <c r="F15" s="40">
        <v>38.799999999999997</v>
      </c>
      <c r="G15" s="13">
        <v>0</v>
      </c>
      <c r="H15" s="13">
        <v>945065</v>
      </c>
      <c r="I15" s="13">
        <v>619017</v>
      </c>
      <c r="J15" s="13">
        <v>1564083</v>
      </c>
      <c r="K15" s="13">
        <v>0</v>
      </c>
      <c r="L15" s="13">
        <v>1965448</v>
      </c>
      <c r="M15" s="13">
        <v>1287368</v>
      </c>
      <c r="N15" s="13">
        <v>3252816</v>
      </c>
    </row>
    <row r="16" spans="1:14" x14ac:dyDescent="0.3">
      <c r="A16" s="12">
        <v>360</v>
      </c>
      <c r="B16" s="12" t="s">
        <v>23</v>
      </c>
      <c r="C16" s="40">
        <v>0</v>
      </c>
      <c r="D16" s="40">
        <v>5.9</v>
      </c>
      <c r="E16" s="40">
        <v>7.6</v>
      </c>
      <c r="F16" s="40">
        <v>13.5</v>
      </c>
      <c r="G16" s="13">
        <v>0</v>
      </c>
      <c r="H16" s="13">
        <v>118870</v>
      </c>
      <c r="I16" s="13">
        <v>152207</v>
      </c>
      <c r="J16" s="13">
        <v>271077</v>
      </c>
      <c r="K16" s="13">
        <v>0</v>
      </c>
      <c r="L16" s="13">
        <v>2371312</v>
      </c>
      <c r="M16" s="13">
        <v>3036348</v>
      </c>
      <c r="N16" s="13">
        <v>5407660</v>
      </c>
    </row>
    <row r="17" spans="1:14" x14ac:dyDescent="0.3">
      <c r="A17" s="12">
        <v>367</v>
      </c>
      <c r="B17" s="12" t="s">
        <v>24</v>
      </c>
      <c r="C17" s="40">
        <v>0</v>
      </c>
      <c r="D17" s="40">
        <v>11.2</v>
      </c>
      <c r="E17" s="40">
        <v>3.7</v>
      </c>
      <c r="F17" s="40">
        <v>15</v>
      </c>
      <c r="G17" s="13">
        <v>0</v>
      </c>
      <c r="H17" s="13">
        <v>530637</v>
      </c>
      <c r="I17" s="13">
        <v>174585</v>
      </c>
      <c r="J17" s="13">
        <v>705222</v>
      </c>
      <c r="K17" s="13">
        <v>0</v>
      </c>
      <c r="L17" s="13">
        <v>638729</v>
      </c>
      <c r="M17" s="13">
        <v>210148</v>
      </c>
      <c r="N17" s="13">
        <v>848877</v>
      </c>
    </row>
    <row r="18" spans="1:14" x14ac:dyDescent="0.3">
      <c r="A18" s="12">
        <v>381</v>
      </c>
      <c r="B18" s="12" t="s">
        <v>25</v>
      </c>
      <c r="C18" s="40">
        <v>0</v>
      </c>
      <c r="D18" s="40">
        <v>2</v>
      </c>
      <c r="E18" s="40">
        <v>0.4</v>
      </c>
      <c r="F18" s="40">
        <v>2.4</v>
      </c>
      <c r="G18" s="13">
        <v>0</v>
      </c>
      <c r="H18" s="13">
        <v>123738</v>
      </c>
      <c r="I18" s="13">
        <v>22336</v>
      </c>
      <c r="J18" s="13">
        <v>146073</v>
      </c>
      <c r="K18" s="13">
        <v>0</v>
      </c>
      <c r="L18" s="13">
        <v>150754</v>
      </c>
      <c r="M18" s="13">
        <v>27212</v>
      </c>
      <c r="N18" s="13">
        <v>177967</v>
      </c>
    </row>
    <row r="19" spans="1:14" x14ac:dyDescent="0.3">
      <c r="A19" s="12">
        <v>382</v>
      </c>
      <c r="B19" s="12" t="s">
        <v>26</v>
      </c>
      <c r="C19" s="40">
        <v>0</v>
      </c>
      <c r="D19" s="40">
        <v>27.6</v>
      </c>
      <c r="E19" s="40">
        <v>3.9</v>
      </c>
      <c r="F19" s="40">
        <v>31.5</v>
      </c>
      <c r="G19" s="13">
        <v>0</v>
      </c>
      <c r="H19" s="13">
        <v>1069593</v>
      </c>
      <c r="I19" s="13">
        <v>150577</v>
      </c>
      <c r="J19" s="13">
        <v>1220170</v>
      </c>
      <c r="K19" s="13">
        <v>0</v>
      </c>
      <c r="L19" s="13">
        <v>1564466</v>
      </c>
      <c r="M19" s="13">
        <v>220246</v>
      </c>
      <c r="N19" s="13">
        <v>1784712</v>
      </c>
    </row>
    <row r="20" spans="1:14" x14ac:dyDescent="0.3">
      <c r="A20" s="12">
        <v>391</v>
      </c>
      <c r="B20" s="12" t="s">
        <v>27</v>
      </c>
      <c r="C20" s="40">
        <v>0</v>
      </c>
      <c r="D20" s="40">
        <v>0.1</v>
      </c>
      <c r="E20" s="40">
        <v>4.9000000000000004</v>
      </c>
      <c r="F20" s="40">
        <v>5</v>
      </c>
      <c r="G20" s="13">
        <v>0</v>
      </c>
      <c r="H20" s="13">
        <v>2331</v>
      </c>
      <c r="I20" s="13">
        <v>79110</v>
      </c>
      <c r="J20" s="13">
        <v>81441</v>
      </c>
      <c r="K20" s="13">
        <v>0</v>
      </c>
      <c r="L20" s="13">
        <v>2525</v>
      </c>
      <c r="M20" s="13">
        <v>85695</v>
      </c>
      <c r="N20" s="13">
        <v>88220</v>
      </c>
    </row>
    <row r="21" spans="1:14" x14ac:dyDescent="0.3">
      <c r="A21" s="12">
        <v>394</v>
      </c>
      <c r="B21" s="12" t="s">
        <v>28</v>
      </c>
      <c r="C21" s="40">
        <v>0</v>
      </c>
      <c r="D21" s="40">
        <v>0</v>
      </c>
      <c r="E21" s="40">
        <v>69.3</v>
      </c>
      <c r="F21" s="40">
        <v>69.3</v>
      </c>
      <c r="G21" s="13">
        <v>0</v>
      </c>
      <c r="H21" s="13">
        <v>159</v>
      </c>
      <c r="I21" s="13">
        <v>3383904</v>
      </c>
      <c r="J21" s="13">
        <v>3384063</v>
      </c>
      <c r="K21" s="13">
        <v>0</v>
      </c>
      <c r="L21" s="13">
        <v>174</v>
      </c>
      <c r="M21" s="13">
        <v>3698229</v>
      </c>
      <c r="N21" s="13">
        <v>3698403</v>
      </c>
    </row>
    <row r="22" spans="1:14" x14ac:dyDescent="0.3">
      <c r="A22" s="12">
        <v>402</v>
      </c>
      <c r="B22" s="12" t="s">
        <v>29</v>
      </c>
      <c r="C22" s="40">
        <v>0</v>
      </c>
      <c r="D22" s="40">
        <v>1.4</v>
      </c>
      <c r="E22" s="40">
        <v>4.2</v>
      </c>
      <c r="F22" s="40">
        <v>5.6</v>
      </c>
      <c r="G22" s="13">
        <v>0</v>
      </c>
      <c r="H22" s="13">
        <v>19720</v>
      </c>
      <c r="I22" s="13">
        <v>61045</v>
      </c>
      <c r="J22" s="13">
        <v>80765</v>
      </c>
      <c r="K22" s="13">
        <v>0</v>
      </c>
      <c r="L22" s="13">
        <v>30871</v>
      </c>
      <c r="M22" s="13">
        <v>95563</v>
      </c>
      <c r="N22" s="13">
        <v>126434</v>
      </c>
    </row>
    <row r="23" spans="1:14" x14ac:dyDescent="0.3">
      <c r="A23" s="12">
        <v>411</v>
      </c>
      <c r="B23" s="12" t="s">
        <v>30</v>
      </c>
      <c r="C23" s="40">
        <v>0</v>
      </c>
      <c r="D23" s="40">
        <v>16.8</v>
      </c>
      <c r="E23" s="40">
        <v>41.1</v>
      </c>
      <c r="F23" s="40">
        <v>57.9</v>
      </c>
      <c r="G23" s="13">
        <v>0</v>
      </c>
      <c r="H23" s="13">
        <v>284338</v>
      </c>
      <c r="I23" s="13">
        <v>694412</v>
      </c>
      <c r="J23" s="13">
        <v>978750</v>
      </c>
      <c r="K23" s="13">
        <v>0</v>
      </c>
      <c r="L23" s="13">
        <v>413288</v>
      </c>
      <c r="M23" s="13">
        <v>1009334</v>
      </c>
      <c r="N23" s="13">
        <v>1422622</v>
      </c>
    </row>
    <row r="24" spans="1:14" x14ac:dyDescent="0.3">
      <c r="A24" s="12">
        <v>414</v>
      </c>
      <c r="B24" s="12" t="s">
        <v>31</v>
      </c>
      <c r="C24" s="40">
        <v>0</v>
      </c>
      <c r="D24" s="40">
        <v>19.399999999999999</v>
      </c>
      <c r="E24" s="40">
        <v>17.100000000000001</v>
      </c>
      <c r="F24" s="40">
        <v>36.5</v>
      </c>
      <c r="G24" s="13">
        <v>0</v>
      </c>
      <c r="H24" s="13">
        <v>477401</v>
      </c>
      <c r="I24" s="13">
        <v>419318</v>
      </c>
      <c r="J24" s="13">
        <v>896719</v>
      </c>
      <c r="K24" s="13">
        <v>0</v>
      </c>
      <c r="L24" s="13">
        <v>517921</v>
      </c>
      <c r="M24" s="13">
        <v>454908</v>
      </c>
      <c r="N24" s="13">
        <v>972829</v>
      </c>
    </row>
    <row r="25" spans="1:14" x14ac:dyDescent="0.3">
      <c r="A25" s="12">
        <v>427</v>
      </c>
      <c r="B25" s="12" t="s">
        <v>32</v>
      </c>
      <c r="C25" s="40">
        <v>0</v>
      </c>
      <c r="D25" s="40">
        <v>43.6</v>
      </c>
      <c r="E25" s="40">
        <v>11.5</v>
      </c>
      <c r="F25" s="40">
        <v>55</v>
      </c>
      <c r="G25" s="13">
        <v>0</v>
      </c>
      <c r="H25" s="13">
        <v>2333159</v>
      </c>
      <c r="I25" s="13">
        <v>615755</v>
      </c>
      <c r="J25" s="13">
        <v>2948914</v>
      </c>
      <c r="K25" s="13">
        <v>0</v>
      </c>
      <c r="L25" s="13">
        <v>2601630</v>
      </c>
      <c r="M25" s="13">
        <v>686609</v>
      </c>
      <c r="N25" s="13">
        <v>3288239</v>
      </c>
    </row>
    <row r="27" spans="1:14" x14ac:dyDescent="0.3">
      <c r="A27" s="100" t="s">
        <v>43</v>
      </c>
      <c r="B27" s="100"/>
      <c r="C27" s="100"/>
      <c r="D27" s="100"/>
      <c r="E27" s="100"/>
      <c r="F27" s="100"/>
      <c r="G27" s="100"/>
      <c r="H27" s="100"/>
      <c r="I27" s="100"/>
      <c r="J27" s="100"/>
      <c r="K27" s="100"/>
      <c r="L27" s="100"/>
      <c r="M27" s="100"/>
      <c r="N27" s="100"/>
    </row>
    <row r="28" spans="1:14" x14ac:dyDescent="0.3">
      <c r="C28" s="101" t="s">
        <v>1</v>
      </c>
      <c r="D28" s="101"/>
      <c r="E28" s="101"/>
      <c r="F28" s="101"/>
      <c r="G28" s="102" t="s">
        <v>33</v>
      </c>
      <c r="H28" s="102"/>
      <c r="I28" s="102"/>
      <c r="J28" s="102"/>
      <c r="K28" s="103" t="s">
        <v>35</v>
      </c>
      <c r="L28" s="103"/>
      <c r="M28" s="103"/>
      <c r="N28" s="103"/>
    </row>
    <row r="29" spans="1:14" x14ac:dyDescent="0.3">
      <c r="A29" s="10" t="s">
        <v>7</v>
      </c>
      <c r="B29" s="10" t="s">
        <v>8</v>
      </c>
      <c r="C29" s="14" t="s">
        <v>9</v>
      </c>
      <c r="D29" s="14" t="s">
        <v>10</v>
      </c>
      <c r="E29" s="14" t="s">
        <v>11</v>
      </c>
      <c r="F29" s="14" t="s">
        <v>12</v>
      </c>
      <c r="G29" s="15" t="s">
        <v>9</v>
      </c>
      <c r="H29" s="15" t="s">
        <v>10</v>
      </c>
      <c r="I29" s="15" t="s">
        <v>11</v>
      </c>
      <c r="J29" s="15" t="s">
        <v>12</v>
      </c>
      <c r="K29" s="16" t="s">
        <v>9</v>
      </c>
      <c r="L29" s="16" t="s">
        <v>10</v>
      </c>
      <c r="M29" s="16" t="s">
        <v>11</v>
      </c>
      <c r="N29" s="16" t="s">
        <v>12</v>
      </c>
    </row>
    <row r="30" spans="1:14" x14ac:dyDescent="0.3">
      <c r="A30" s="12">
        <v>0</v>
      </c>
      <c r="B30" s="12" t="s">
        <v>12</v>
      </c>
      <c r="C30" s="40">
        <v>950</v>
      </c>
      <c r="D30" s="40">
        <v>365.9</v>
      </c>
      <c r="E30" s="40">
        <v>492.3</v>
      </c>
      <c r="F30" s="41">
        <v>1808.2</v>
      </c>
      <c r="G30" s="13">
        <v>47436707</v>
      </c>
      <c r="H30" s="13">
        <v>16923111</v>
      </c>
      <c r="I30" s="13">
        <v>18908937</v>
      </c>
      <c r="J30" s="13">
        <v>83268755</v>
      </c>
      <c r="K30" s="13">
        <v>65472841</v>
      </c>
      <c r="L30" s="13">
        <v>27572509</v>
      </c>
      <c r="M30" s="13">
        <v>33210250</v>
      </c>
      <c r="N30" s="13">
        <v>126255599</v>
      </c>
    </row>
    <row r="31" spans="1:14" x14ac:dyDescent="0.3">
      <c r="A31" s="12">
        <v>1</v>
      </c>
      <c r="B31" s="12" t="s">
        <v>13</v>
      </c>
      <c r="C31" s="40">
        <v>0</v>
      </c>
      <c r="D31" s="40">
        <v>0.8</v>
      </c>
      <c r="E31" s="40">
        <v>1.4</v>
      </c>
      <c r="F31" s="40">
        <v>2.2000000000000002</v>
      </c>
      <c r="G31" s="13">
        <v>0</v>
      </c>
      <c r="H31" s="13">
        <v>11301</v>
      </c>
      <c r="I31" s="13">
        <v>21214</v>
      </c>
      <c r="J31" s="13">
        <v>32515</v>
      </c>
      <c r="K31" s="13">
        <v>0</v>
      </c>
      <c r="L31" s="13">
        <v>22606</v>
      </c>
      <c r="M31" s="13">
        <v>42434</v>
      </c>
      <c r="N31" s="13">
        <v>65040</v>
      </c>
    </row>
    <row r="32" spans="1:14" x14ac:dyDescent="0.3">
      <c r="A32" s="12">
        <v>20</v>
      </c>
      <c r="B32" s="12" t="s">
        <v>14</v>
      </c>
      <c r="C32" s="40">
        <v>0</v>
      </c>
      <c r="D32" s="40">
        <v>0.3</v>
      </c>
      <c r="E32" s="40">
        <v>0.2</v>
      </c>
      <c r="F32" s="40">
        <v>0.5</v>
      </c>
      <c r="G32" s="13">
        <v>0</v>
      </c>
      <c r="H32" s="13">
        <v>17991</v>
      </c>
      <c r="I32" s="13">
        <v>11798</v>
      </c>
      <c r="J32" s="13">
        <v>29789</v>
      </c>
      <c r="K32" s="13">
        <v>0</v>
      </c>
      <c r="L32" s="13">
        <v>38752</v>
      </c>
      <c r="M32" s="13">
        <v>25412</v>
      </c>
      <c r="N32" s="13">
        <v>64163</v>
      </c>
    </row>
    <row r="33" spans="1:14" x14ac:dyDescent="0.3">
      <c r="A33" s="12">
        <v>33</v>
      </c>
      <c r="B33" s="12" t="s">
        <v>15</v>
      </c>
      <c r="C33" s="40">
        <v>0</v>
      </c>
      <c r="D33" s="40">
        <v>1</v>
      </c>
      <c r="E33" s="40">
        <v>1.8</v>
      </c>
      <c r="F33" s="40">
        <v>2.8</v>
      </c>
      <c r="G33" s="13">
        <v>0</v>
      </c>
      <c r="H33" s="13">
        <v>117084</v>
      </c>
      <c r="I33" s="13">
        <v>204110</v>
      </c>
      <c r="J33" s="13">
        <v>321194</v>
      </c>
      <c r="K33" s="13">
        <v>0</v>
      </c>
      <c r="L33" s="13">
        <v>411750</v>
      </c>
      <c r="M33" s="13">
        <v>717790</v>
      </c>
      <c r="N33" s="13">
        <v>1129540</v>
      </c>
    </row>
    <row r="34" spans="1:14" x14ac:dyDescent="0.3">
      <c r="A34" s="12">
        <v>34</v>
      </c>
      <c r="B34" s="12" t="s">
        <v>16</v>
      </c>
      <c r="C34" s="40">
        <v>0</v>
      </c>
      <c r="D34" s="40">
        <v>4.4000000000000004</v>
      </c>
      <c r="E34" s="40">
        <v>1.6</v>
      </c>
      <c r="F34" s="40">
        <v>6</v>
      </c>
      <c r="G34" s="13">
        <v>0</v>
      </c>
      <c r="H34" s="13">
        <v>200298</v>
      </c>
      <c r="I34" s="13">
        <v>70801</v>
      </c>
      <c r="J34" s="13">
        <v>271099</v>
      </c>
      <c r="K34" s="13">
        <v>0</v>
      </c>
      <c r="L34" s="13">
        <v>235272</v>
      </c>
      <c r="M34" s="13">
        <v>83164</v>
      </c>
      <c r="N34" s="13">
        <v>318436</v>
      </c>
    </row>
    <row r="35" spans="1:14" x14ac:dyDescent="0.3">
      <c r="A35" s="12">
        <v>41</v>
      </c>
      <c r="B35" s="12" t="s">
        <v>17</v>
      </c>
      <c r="C35" s="40">
        <v>0</v>
      </c>
      <c r="D35" s="40">
        <v>16.600000000000001</v>
      </c>
      <c r="E35" s="40">
        <v>8.1999999999999993</v>
      </c>
      <c r="F35" s="40">
        <v>24.8</v>
      </c>
      <c r="G35" s="13">
        <v>0</v>
      </c>
      <c r="H35" s="13">
        <v>1143502</v>
      </c>
      <c r="I35" s="13">
        <v>568259</v>
      </c>
      <c r="J35" s="13">
        <v>1711761</v>
      </c>
      <c r="K35" s="13">
        <v>0</v>
      </c>
      <c r="L35" s="13">
        <v>2011932</v>
      </c>
      <c r="M35" s="13">
        <v>999823</v>
      </c>
      <c r="N35" s="13">
        <v>3011755</v>
      </c>
    </row>
    <row r="36" spans="1:14" x14ac:dyDescent="0.3">
      <c r="A36" s="12">
        <v>319</v>
      </c>
      <c r="B36" s="12" t="s">
        <v>18</v>
      </c>
      <c r="C36" s="40">
        <v>0</v>
      </c>
      <c r="D36" s="40">
        <v>12.5</v>
      </c>
      <c r="E36" s="40">
        <v>14.8</v>
      </c>
      <c r="F36" s="40">
        <v>27.3</v>
      </c>
      <c r="G36" s="13">
        <v>0</v>
      </c>
      <c r="H36" s="13">
        <v>862995</v>
      </c>
      <c r="I36" s="13">
        <v>1022670</v>
      </c>
      <c r="J36" s="13">
        <v>1885665</v>
      </c>
      <c r="K36" s="13">
        <v>0</v>
      </c>
      <c r="L36" s="13">
        <v>1482761</v>
      </c>
      <c r="M36" s="13">
        <v>1757107</v>
      </c>
      <c r="N36" s="13">
        <v>3239868</v>
      </c>
    </row>
    <row r="37" spans="1:14" x14ac:dyDescent="0.3">
      <c r="A37" s="12">
        <v>320</v>
      </c>
      <c r="B37" s="12" t="s">
        <v>19</v>
      </c>
      <c r="C37" s="40">
        <v>0</v>
      </c>
      <c r="D37" s="40">
        <v>9.4</v>
      </c>
      <c r="E37" s="40">
        <v>102.5</v>
      </c>
      <c r="F37" s="40">
        <v>111.9</v>
      </c>
      <c r="G37" s="13">
        <v>0</v>
      </c>
      <c r="H37" s="13">
        <v>263591</v>
      </c>
      <c r="I37" s="13">
        <v>2869357</v>
      </c>
      <c r="J37" s="13">
        <v>3132948</v>
      </c>
      <c r="K37" s="13">
        <v>0</v>
      </c>
      <c r="L37" s="13">
        <v>429856</v>
      </c>
      <c r="M37" s="13">
        <v>4679260</v>
      </c>
      <c r="N37" s="13">
        <v>5109116</v>
      </c>
    </row>
    <row r="38" spans="1:14" x14ac:dyDescent="0.3">
      <c r="A38" s="12">
        <v>332</v>
      </c>
      <c r="B38" s="12" t="s">
        <v>20</v>
      </c>
      <c r="C38" s="40">
        <v>950</v>
      </c>
      <c r="D38" s="40">
        <v>79.2</v>
      </c>
      <c r="E38" s="40">
        <v>11.3</v>
      </c>
      <c r="F38" s="41">
        <v>1040.5</v>
      </c>
      <c r="G38" s="13">
        <v>47436707</v>
      </c>
      <c r="H38" s="13">
        <v>3954091</v>
      </c>
      <c r="I38" s="13">
        <v>563977</v>
      </c>
      <c r="J38" s="13">
        <v>51954776</v>
      </c>
      <c r="K38" s="13">
        <v>65472841</v>
      </c>
      <c r="L38" s="13">
        <v>5457495</v>
      </c>
      <c r="M38" s="13">
        <v>778410</v>
      </c>
      <c r="N38" s="13">
        <v>71708745</v>
      </c>
    </row>
    <row r="39" spans="1:14" x14ac:dyDescent="0.3">
      <c r="A39" s="12">
        <v>341</v>
      </c>
      <c r="B39" s="12" t="s">
        <v>21</v>
      </c>
      <c r="C39" s="40">
        <v>0</v>
      </c>
      <c r="D39" s="40">
        <v>6</v>
      </c>
      <c r="E39" s="40">
        <v>6.5</v>
      </c>
      <c r="F39" s="40">
        <v>12.5</v>
      </c>
      <c r="G39" s="13">
        <v>0</v>
      </c>
      <c r="H39" s="13">
        <v>371561</v>
      </c>
      <c r="I39" s="13">
        <v>399641</v>
      </c>
      <c r="J39" s="13">
        <v>771202</v>
      </c>
      <c r="K39" s="13">
        <v>0</v>
      </c>
      <c r="L39" s="13">
        <v>782169</v>
      </c>
      <c r="M39" s="13">
        <v>841279</v>
      </c>
      <c r="N39" s="13">
        <v>1623448</v>
      </c>
    </row>
    <row r="40" spans="1:14" x14ac:dyDescent="0.3">
      <c r="A40" s="12">
        <v>354</v>
      </c>
      <c r="B40" s="12" t="s">
        <v>22</v>
      </c>
      <c r="C40" s="40">
        <v>0</v>
      </c>
      <c r="D40" s="40">
        <v>30.3</v>
      </c>
      <c r="E40" s="40">
        <v>34</v>
      </c>
      <c r="F40" s="40">
        <v>64.400000000000006</v>
      </c>
      <c r="G40" s="13">
        <v>0</v>
      </c>
      <c r="H40" s="13">
        <v>1782928</v>
      </c>
      <c r="I40" s="13">
        <v>2001325</v>
      </c>
      <c r="J40" s="13">
        <v>3784254</v>
      </c>
      <c r="K40" s="13">
        <v>0</v>
      </c>
      <c r="L40" s="13">
        <v>3738566</v>
      </c>
      <c r="M40" s="13">
        <v>4196516</v>
      </c>
      <c r="N40" s="13">
        <v>7935082</v>
      </c>
    </row>
    <row r="41" spans="1:14" x14ac:dyDescent="0.3">
      <c r="A41" s="12">
        <v>360</v>
      </c>
      <c r="B41" s="12" t="s">
        <v>23</v>
      </c>
      <c r="C41" s="40">
        <v>0</v>
      </c>
      <c r="D41" s="40">
        <v>17.2</v>
      </c>
      <c r="E41" s="40">
        <v>34.700000000000003</v>
      </c>
      <c r="F41" s="40">
        <v>51.9</v>
      </c>
      <c r="G41" s="13">
        <v>0</v>
      </c>
      <c r="H41" s="13">
        <v>262099</v>
      </c>
      <c r="I41" s="13">
        <v>529362</v>
      </c>
      <c r="J41" s="13">
        <v>791461</v>
      </c>
      <c r="K41" s="13">
        <v>0</v>
      </c>
      <c r="L41" s="13">
        <v>3318411</v>
      </c>
      <c r="M41" s="13">
        <v>6702216</v>
      </c>
      <c r="N41" s="13">
        <v>10020626</v>
      </c>
    </row>
    <row r="42" spans="1:14" x14ac:dyDescent="0.3">
      <c r="A42" s="12">
        <v>367</v>
      </c>
      <c r="B42" s="12" t="s">
        <v>24</v>
      </c>
      <c r="C42" s="40">
        <v>0</v>
      </c>
      <c r="D42" s="40">
        <v>32.6</v>
      </c>
      <c r="E42" s="40">
        <v>20</v>
      </c>
      <c r="F42" s="40">
        <v>52.6</v>
      </c>
      <c r="G42" s="13">
        <v>0</v>
      </c>
      <c r="H42" s="13">
        <v>1980403</v>
      </c>
      <c r="I42" s="13">
        <v>1217225</v>
      </c>
      <c r="J42" s="13">
        <v>3197628</v>
      </c>
      <c r="K42" s="13">
        <v>0</v>
      </c>
      <c r="L42" s="13">
        <v>2433860</v>
      </c>
      <c r="M42" s="13">
        <v>1495936</v>
      </c>
      <c r="N42" s="13">
        <v>3929796</v>
      </c>
    </row>
    <row r="43" spans="1:14" x14ac:dyDescent="0.3">
      <c r="A43" s="12">
        <v>381</v>
      </c>
      <c r="B43" s="12" t="s">
        <v>25</v>
      </c>
      <c r="C43" s="40">
        <v>0</v>
      </c>
      <c r="D43" s="40">
        <v>7.1</v>
      </c>
      <c r="E43" s="40">
        <v>2.9</v>
      </c>
      <c r="F43" s="40">
        <v>10</v>
      </c>
      <c r="G43" s="13">
        <v>0</v>
      </c>
      <c r="H43" s="13">
        <v>734965</v>
      </c>
      <c r="I43" s="13">
        <v>294212</v>
      </c>
      <c r="J43" s="13">
        <v>1029177</v>
      </c>
      <c r="K43" s="13">
        <v>0</v>
      </c>
      <c r="L43" s="13">
        <v>895269</v>
      </c>
      <c r="M43" s="13">
        <v>358383</v>
      </c>
      <c r="N43" s="13">
        <v>1253652</v>
      </c>
    </row>
    <row r="44" spans="1:14" x14ac:dyDescent="0.3">
      <c r="A44" s="12">
        <v>382</v>
      </c>
      <c r="B44" s="12" t="s">
        <v>26</v>
      </c>
      <c r="C44" s="40">
        <v>0</v>
      </c>
      <c r="D44" s="40">
        <v>77</v>
      </c>
      <c r="E44" s="40">
        <v>23.1</v>
      </c>
      <c r="F44" s="40">
        <v>100.1</v>
      </c>
      <c r="G44" s="13">
        <v>0</v>
      </c>
      <c r="H44" s="13">
        <v>2339692</v>
      </c>
      <c r="I44" s="13">
        <v>701983</v>
      </c>
      <c r="J44" s="13">
        <v>3041674</v>
      </c>
      <c r="K44" s="13">
        <v>0</v>
      </c>
      <c r="L44" s="13">
        <v>2951126</v>
      </c>
      <c r="M44" s="13">
        <v>885432</v>
      </c>
      <c r="N44" s="13">
        <v>3836558</v>
      </c>
    </row>
    <row r="45" spans="1:14" x14ac:dyDescent="0.3">
      <c r="A45" s="12">
        <v>391</v>
      </c>
      <c r="B45" s="12" t="s">
        <v>27</v>
      </c>
      <c r="C45" s="40">
        <v>0</v>
      </c>
      <c r="D45" s="40">
        <v>0.3</v>
      </c>
      <c r="E45" s="40">
        <v>14.8</v>
      </c>
      <c r="F45" s="40">
        <v>15.1</v>
      </c>
      <c r="G45" s="13">
        <v>0</v>
      </c>
      <c r="H45" s="13">
        <v>8779</v>
      </c>
      <c r="I45" s="13">
        <v>429632</v>
      </c>
      <c r="J45" s="13">
        <v>438411</v>
      </c>
      <c r="K45" s="13">
        <v>0</v>
      </c>
      <c r="L45" s="13">
        <v>9331</v>
      </c>
      <c r="M45" s="13">
        <v>456634</v>
      </c>
      <c r="N45" s="13">
        <v>465965</v>
      </c>
    </row>
    <row r="46" spans="1:14" x14ac:dyDescent="0.3">
      <c r="A46" s="12">
        <v>394</v>
      </c>
      <c r="B46" s="12" t="s">
        <v>28</v>
      </c>
      <c r="C46" s="40">
        <v>0</v>
      </c>
      <c r="D46" s="40">
        <v>0</v>
      </c>
      <c r="E46" s="40">
        <v>102.7</v>
      </c>
      <c r="F46" s="40">
        <v>102.7</v>
      </c>
      <c r="G46" s="13">
        <v>0</v>
      </c>
      <c r="H46" s="13">
        <v>390</v>
      </c>
      <c r="I46" s="13">
        <v>4914767</v>
      </c>
      <c r="J46" s="13">
        <v>4915157</v>
      </c>
      <c r="K46" s="13">
        <v>0</v>
      </c>
      <c r="L46" s="13">
        <v>422</v>
      </c>
      <c r="M46" s="13">
        <v>5317719</v>
      </c>
      <c r="N46" s="13">
        <v>5318141</v>
      </c>
    </row>
    <row r="47" spans="1:14" x14ac:dyDescent="0.3">
      <c r="A47" s="12">
        <v>402</v>
      </c>
      <c r="B47" s="12" t="s">
        <v>29</v>
      </c>
      <c r="C47" s="40">
        <v>0</v>
      </c>
      <c r="D47" s="40">
        <v>3.4</v>
      </c>
      <c r="E47" s="40">
        <v>14.3</v>
      </c>
      <c r="F47" s="40">
        <v>17.7</v>
      </c>
      <c r="G47" s="13">
        <v>0</v>
      </c>
      <c r="H47" s="13">
        <v>73057</v>
      </c>
      <c r="I47" s="13">
        <v>307826</v>
      </c>
      <c r="J47" s="13">
        <v>380883</v>
      </c>
      <c r="K47" s="13">
        <v>0</v>
      </c>
      <c r="L47" s="13">
        <v>97977</v>
      </c>
      <c r="M47" s="13">
        <v>412823</v>
      </c>
      <c r="N47" s="13">
        <v>510799</v>
      </c>
    </row>
    <row r="48" spans="1:14" x14ac:dyDescent="0.3">
      <c r="A48" s="12">
        <v>411</v>
      </c>
      <c r="B48" s="12" t="s">
        <v>30</v>
      </c>
      <c r="C48" s="40">
        <v>0</v>
      </c>
      <c r="D48" s="40">
        <v>15.7</v>
      </c>
      <c r="E48" s="40">
        <v>54.9</v>
      </c>
      <c r="F48" s="40">
        <v>70.599999999999994</v>
      </c>
      <c r="G48" s="13">
        <v>0</v>
      </c>
      <c r="H48" s="13">
        <v>295963</v>
      </c>
      <c r="I48" s="13">
        <v>1036326</v>
      </c>
      <c r="J48" s="13">
        <v>1332290</v>
      </c>
      <c r="K48" s="13">
        <v>0</v>
      </c>
      <c r="L48" s="13">
        <v>430011</v>
      </c>
      <c r="M48" s="13">
        <v>1505701</v>
      </c>
      <c r="N48" s="13">
        <v>1935712</v>
      </c>
    </row>
    <row r="49" spans="1:14" x14ac:dyDescent="0.3">
      <c r="A49" s="12">
        <v>414</v>
      </c>
      <c r="B49" s="12" t="s">
        <v>31</v>
      </c>
      <c r="C49" s="40">
        <v>0</v>
      </c>
      <c r="D49" s="40">
        <v>20.399999999999999</v>
      </c>
      <c r="E49" s="40">
        <v>28.2</v>
      </c>
      <c r="F49" s="40">
        <v>48.6</v>
      </c>
      <c r="G49" s="13">
        <v>0</v>
      </c>
      <c r="H49" s="13">
        <v>653799</v>
      </c>
      <c r="I49" s="13">
        <v>905319</v>
      </c>
      <c r="J49" s="13">
        <v>1559118</v>
      </c>
      <c r="K49" s="13">
        <v>0</v>
      </c>
      <c r="L49" s="13">
        <v>721871</v>
      </c>
      <c r="M49" s="13">
        <v>999578</v>
      </c>
      <c r="N49" s="13">
        <v>1721450</v>
      </c>
    </row>
    <row r="50" spans="1:14" x14ac:dyDescent="0.3">
      <c r="A50" s="12">
        <v>427</v>
      </c>
      <c r="B50" s="12" t="s">
        <v>32</v>
      </c>
      <c r="C50" s="40">
        <v>0</v>
      </c>
      <c r="D50" s="40">
        <v>31.8</v>
      </c>
      <c r="E50" s="40">
        <v>14.4</v>
      </c>
      <c r="F50" s="40">
        <v>46.2</v>
      </c>
      <c r="G50" s="13">
        <v>0</v>
      </c>
      <c r="H50" s="13">
        <v>1848621</v>
      </c>
      <c r="I50" s="13">
        <v>839131</v>
      </c>
      <c r="J50" s="13">
        <v>2687752</v>
      </c>
      <c r="K50" s="13">
        <v>0</v>
      </c>
      <c r="L50" s="13">
        <v>2103073</v>
      </c>
      <c r="M50" s="13">
        <v>954633</v>
      </c>
      <c r="N50" s="13">
        <v>3057706</v>
      </c>
    </row>
    <row r="53" spans="1:14" x14ac:dyDescent="0.3">
      <c r="B53" s="36"/>
      <c r="C53" s="36"/>
      <c r="D53" s="36"/>
      <c r="E53" s="36"/>
      <c r="F53" s="36"/>
      <c r="G53" s="36"/>
    </row>
    <row r="54" spans="1:14" x14ac:dyDescent="0.3">
      <c r="B54" s="37"/>
      <c r="C54" s="37"/>
    </row>
    <row r="55" spans="1:14" x14ac:dyDescent="0.3">
      <c r="B55" s="37"/>
      <c r="C55" s="37"/>
    </row>
    <row r="56" spans="1:14" x14ac:dyDescent="0.3">
      <c r="B56" s="37"/>
      <c r="C56" s="37"/>
    </row>
    <row r="57" spans="1:14" x14ac:dyDescent="0.3">
      <c r="B57" s="37"/>
      <c r="C57" s="37"/>
    </row>
    <row r="58" spans="1:14" x14ac:dyDescent="0.3">
      <c r="B58" s="37"/>
      <c r="C58" s="37"/>
    </row>
    <row r="59" spans="1:14" x14ac:dyDescent="0.3">
      <c r="B59" s="37"/>
      <c r="C59" s="37"/>
    </row>
    <row r="60" spans="1:14" x14ac:dyDescent="0.3">
      <c r="B60" s="37"/>
      <c r="C60" s="37"/>
    </row>
    <row r="61" spans="1:14" x14ac:dyDescent="0.3">
      <c r="B61" s="37"/>
      <c r="C61" s="37"/>
    </row>
    <row r="62" spans="1:14" x14ac:dyDescent="0.3">
      <c r="B62" s="37"/>
      <c r="C62" s="37"/>
    </row>
    <row r="63" spans="1:14" x14ac:dyDescent="0.3">
      <c r="B63" s="37"/>
      <c r="C63" s="37"/>
    </row>
    <row r="64" spans="1:14" x14ac:dyDescent="0.3">
      <c r="B64" s="37"/>
      <c r="C64" s="37"/>
    </row>
    <row r="65" spans="2:6" x14ac:dyDescent="0.3">
      <c r="B65" s="37"/>
      <c r="C65" s="37"/>
    </row>
    <row r="66" spans="2:6" x14ac:dyDescent="0.3">
      <c r="B66" s="37"/>
      <c r="C66" s="37"/>
    </row>
    <row r="67" spans="2:6" x14ac:dyDescent="0.3">
      <c r="B67" s="37"/>
      <c r="C67" s="37"/>
    </row>
    <row r="68" spans="2:6" x14ac:dyDescent="0.3">
      <c r="B68" s="37"/>
      <c r="C68" s="37"/>
    </row>
    <row r="69" spans="2:6" x14ac:dyDescent="0.3">
      <c r="B69" s="37"/>
      <c r="C69" s="37"/>
    </row>
    <row r="70" spans="2:6" x14ac:dyDescent="0.3">
      <c r="B70" s="37"/>
      <c r="C70" s="37"/>
    </row>
    <row r="71" spans="2:6" x14ac:dyDescent="0.3">
      <c r="B71" s="37"/>
      <c r="C71" s="37"/>
    </row>
    <row r="72" spans="2:6" x14ac:dyDescent="0.3">
      <c r="B72" s="37"/>
      <c r="C72" s="37"/>
    </row>
    <row r="73" spans="2:6" x14ac:dyDescent="0.3">
      <c r="B73" s="37"/>
      <c r="C73" s="37"/>
    </row>
    <row r="74" spans="2:6" x14ac:dyDescent="0.3">
      <c r="B74" s="37"/>
      <c r="C74" s="37"/>
    </row>
    <row r="75" spans="2:6" x14ac:dyDescent="0.3">
      <c r="B75" s="4"/>
    </row>
    <row r="76" spans="2:6" x14ac:dyDescent="0.3">
      <c r="B76" s="4"/>
      <c r="C76" s="5"/>
      <c r="D76" s="5"/>
      <c r="E76" s="5"/>
      <c r="F76" s="5"/>
    </row>
  </sheetData>
  <customSheetViews>
    <customSheetView guid="{FC455625-91DF-4280-A0CB-902BD5525B9D}" scale="70" state="hidden">
      <selection activeCell="A3" sqref="A3:N25"/>
      <pageMargins left="0.7" right="0.7" top="0.75" bottom="0.75" header="0.3" footer="0.3"/>
    </customSheetView>
  </customSheetViews>
  <mergeCells count="8">
    <mergeCell ref="C3:F3"/>
    <mergeCell ref="G3:J3"/>
    <mergeCell ref="K3:N3"/>
    <mergeCell ref="A1:N1"/>
    <mergeCell ref="C28:F28"/>
    <mergeCell ref="G28:J28"/>
    <mergeCell ref="K28:N28"/>
    <mergeCell ref="A27:N2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60"/>
  <sheetViews>
    <sheetView zoomScale="86" zoomScaleNormal="86" workbookViewId="0">
      <selection activeCell="B13" sqref="B13:E17"/>
    </sheetView>
  </sheetViews>
  <sheetFormatPr defaultRowHeight="15.6" x14ac:dyDescent="0.3"/>
  <cols>
    <col min="1" max="1" width="7" customWidth="1"/>
    <col min="2" max="2" width="25.5" customWidth="1"/>
    <col min="3" max="3" width="10.69921875" customWidth="1"/>
    <col min="4" max="4" width="11" customWidth="1"/>
    <col min="5" max="6" width="11.19921875" bestFit="1" customWidth="1"/>
    <col min="7" max="7" width="5.59765625" customWidth="1"/>
    <col min="8" max="8" width="5.5" customWidth="1"/>
    <col min="9" max="9" width="19.8984375" customWidth="1"/>
    <col min="10" max="10" width="11.59765625" bestFit="1" customWidth="1"/>
    <col min="11" max="13" width="11.69921875" bestFit="1" customWidth="1"/>
  </cols>
  <sheetData>
    <row r="1" spans="1:21" x14ac:dyDescent="0.3">
      <c r="A1" t="s">
        <v>52</v>
      </c>
    </row>
    <row r="2" spans="1:21" x14ac:dyDescent="0.3">
      <c r="A2" s="100" t="s">
        <v>53</v>
      </c>
      <c r="B2" s="100"/>
      <c r="C2" s="100"/>
      <c r="D2" s="100"/>
      <c r="E2" s="100"/>
      <c r="F2" s="100"/>
      <c r="G2" s="42"/>
      <c r="I2" s="100" t="s">
        <v>43</v>
      </c>
      <c r="J2" s="100"/>
      <c r="K2" s="100"/>
      <c r="L2" s="100"/>
      <c r="M2" s="100"/>
      <c r="N2" s="42"/>
      <c r="O2" s="42"/>
      <c r="P2" s="42"/>
      <c r="Q2" s="42"/>
      <c r="R2" s="42"/>
      <c r="S2" s="42"/>
      <c r="T2" s="42"/>
      <c r="U2" s="42"/>
    </row>
    <row r="4" spans="1:21" x14ac:dyDescent="0.3">
      <c r="B4" s="38" t="s">
        <v>37</v>
      </c>
      <c r="C4" s="38" t="s">
        <v>1</v>
      </c>
      <c r="D4" s="38" t="s">
        <v>33</v>
      </c>
      <c r="E4" s="38" t="s">
        <v>35</v>
      </c>
      <c r="F4" s="38" t="s">
        <v>2</v>
      </c>
      <c r="H4" s="36"/>
      <c r="I4" s="38" t="s">
        <v>37</v>
      </c>
      <c r="J4" s="38" t="s">
        <v>1</v>
      </c>
      <c r="K4" s="38" t="s">
        <v>33</v>
      </c>
      <c r="L4" s="38" t="s">
        <v>35</v>
      </c>
      <c r="M4" s="38" t="s">
        <v>2</v>
      </c>
    </row>
    <row r="5" spans="1:21" x14ac:dyDescent="0.3">
      <c r="B5" s="30" t="s">
        <v>3</v>
      </c>
      <c r="C5" s="28">
        <v>3000</v>
      </c>
      <c r="D5" s="29">
        <v>141503676</v>
      </c>
      <c r="E5" s="29">
        <v>170328228</v>
      </c>
      <c r="F5" s="29">
        <v>258109344</v>
      </c>
      <c r="H5" s="37"/>
      <c r="I5" s="30" t="s">
        <v>3</v>
      </c>
      <c r="J5" s="28">
        <v>3000</v>
      </c>
      <c r="K5" s="29">
        <v>182376392</v>
      </c>
      <c r="L5" s="29">
        <v>224135514</v>
      </c>
      <c r="M5" s="29">
        <v>333672160</v>
      </c>
    </row>
    <row r="6" spans="1:21" ht="14.4" customHeight="1" x14ac:dyDescent="0.3">
      <c r="B6" s="30" t="s">
        <v>4</v>
      </c>
      <c r="C6" s="30">
        <v>304.3</v>
      </c>
      <c r="D6" s="29">
        <v>10892520</v>
      </c>
      <c r="E6" s="29">
        <v>21673720</v>
      </c>
      <c r="F6" s="29">
        <v>38424111</v>
      </c>
      <c r="H6" s="37"/>
      <c r="I6" s="30" t="s">
        <v>4</v>
      </c>
      <c r="J6" s="30">
        <v>832.1</v>
      </c>
      <c r="K6" s="29">
        <v>35616964</v>
      </c>
      <c r="L6" s="29">
        <v>61668305</v>
      </c>
      <c r="M6" s="29">
        <v>102854424</v>
      </c>
    </row>
    <row r="7" spans="1:21" ht="15.6" customHeight="1" x14ac:dyDescent="0.3">
      <c r="B7" s="30" t="s">
        <v>5</v>
      </c>
      <c r="C7" s="30">
        <v>715</v>
      </c>
      <c r="D7" s="29">
        <v>24677378</v>
      </c>
      <c r="E7" s="29">
        <v>41960127</v>
      </c>
      <c r="F7" s="29">
        <v>69851033</v>
      </c>
      <c r="H7" s="37"/>
      <c r="I7" s="30" t="s">
        <v>5</v>
      </c>
      <c r="J7" s="28">
        <v>1675.2</v>
      </c>
      <c r="K7" s="29">
        <v>64298560</v>
      </c>
      <c r="L7" s="29">
        <v>112960467</v>
      </c>
      <c r="M7" s="29">
        <v>186531149</v>
      </c>
    </row>
    <row r="8" spans="1:21" x14ac:dyDescent="0.3">
      <c r="B8" s="30" t="s">
        <v>6</v>
      </c>
      <c r="C8" s="28">
        <v>4019.3</v>
      </c>
      <c r="D8" s="29">
        <v>177073574</v>
      </c>
      <c r="E8" s="29">
        <v>233962075</v>
      </c>
      <c r="F8" s="29">
        <v>366384488</v>
      </c>
      <c r="H8" s="37"/>
      <c r="I8" s="30" t="s">
        <v>6</v>
      </c>
      <c r="J8" s="28">
        <v>5507.4</v>
      </c>
      <c r="K8" s="29">
        <v>282291915</v>
      </c>
      <c r="L8" s="29">
        <v>398764286</v>
      </c>
      <c r="M8" s="29">
        <v>623057732</v>
      </c>
    </row>
    <row r="11" spans="1:21" x14ac:dyDescent="0.3">
      <c r="A11" t="s">
        <v>54</v>
      </c>
    </row>
    <row r="13" spans="1:21" x14ac:dyDescent="0.3">
      <c r="B13" s="38" t="s">
        <v>37</v>
      </c>
      <c r="C13" s="38" t="s">
        <v>1</v>
      </c>
      <c r="D13" s="38" t="s">
        <v>33</v>
      </c>
      <c r="E13" s="38" t="s">
        <v>35</v>
      </c>
      <c r="F13" s="38" t="s">
        <v>2</v>
      </c>
      <c r="I13" s="38" t="s">
        <v>37</v>
      </c>
      <c r="J13" s="38" t="s">
        <v>1</v>
      </c>
      <c r="K13" s="38" t="s">
        <v>33</v>
      </c>
      <c r="L13" s="38" t="s">
        <v>35</v>
      </c>
      <c r="M13" s="38" t="s">
        <v>2</v>
      </c>
    </row>
    <row r="14" spans="1:21" x14ac:dyDescent="0.3">
      <c r="B14" s="30" t="s">
        <v>3</v>
      </c>
      <c r="C14" s="28">
        <v>1500</v>
      </c>
      <c r="D14" s="29">
        <v>70751838</v>
      </c>
      <c r="E14" s="29">
        <v>85164114</v>
      </c>
      <c r="F14" s="29">
        <v>129054672</v>
      </c>
      <c r="I14" s="30" t="s">
        <v>3</v>
      </c>
      <c r="J14" s="28">
        <v>1500</v>
      </c>
      <c r="K14" s="29">
        <v>91188196</v>
      </c>
      <c r="L14" s="29">
        <v>112067757</v>
      </c>
      <c r="M14" s="29">
        <v>166836080</v>
      </c>
    </row>
    <row r="15" spans="1:21" x14ac:dyDescent="0.3">
      <c r="B15" s="30" t="s">
        <v>4</v>
      </c>
      <c r="C15" s="30">
        <v>152.19999999999999</v>
      </c>
      <c r="D15" s="29">
        <v>5446260</v>
      </c>
      <c r="E15" s="29">
        <v>10836860</v>
      </c>
      <c r="F15" s="29">
        <v>19212056</v>
      </c>
      <c r="I15" s="30" t="s">
        <v>4</v>
      </c>
      <c r="J15" s="30">
        <v>416.1</v>
      </c>
      <c r="K15" s="29">
        <v>17808482</v>
      </c>
      <c r="L15" s="29">
        <v>30834152</v>
      </c>
      <c r="M15" s="29">
        <v>51427212</v>
      </c>
    </row>
    <row r="16" spans="1:21" x14ac:dyDescent="0.3">
      <c r="B16" s="30" t="s">
        <v>5</v>
      </c>
      <c r="C16" s="30">
        <v>357.5</v>
      </c>
      <c r="D16" s="29">
        <v>12338689</v>
      </c>
      <c r="E16" s="29">
        <v>20980064</v>
      </c>
      <c r="F16" s="29">
        <v>34925517</v>
      </c>
      <c r="I16" s="30" t="s">
        <v>5</v>
      </c>
      <c r="J16" s="30">
        <v>837.6</v>
      </c>
      <c r="K16" s="29">
        <v>32149283</v>
      </c>
      <c r="L16" s="29">
        <v>56480238</v>
      </c>
      <c r="M16" s="29">
        <v>93265581</v>
      </c>
    </row>
    <row r="17" spans="2:13" x14ac:dyDescent="0.3">
      <c r="B17" s="30" t="s">
        <v>6</v>
      </c>
      <c r="C17" s="28">
        <v>2009.7</v>
      </c>
      <c r="D17" s="29">
        <v>88536787</v>
      </c>
      <c r="E17" s="29">
        <v>116981037</v>
      </c>
      <c r="F17" s="29">
        <v>183192244</v>
      </c>
      <c r="I17" s="30" t="s">
        <v>6</v>
      </c>
      <c r="J17" s="28">
        <v>2753.7</v>
      </c>
      <c r="K17" s="29">
        <v>141145960</v>
      </c>
      <c r="L17" s="29">
        <v>199382147</v>
      </c>
      <c r="M17" s="29">
        <v>311528873</v>
      </c>
    </row>
    <row r="37" spans="2:13" x14ac:dyDescent="0.3">
      <c r="B37" s="43"/>
      <c r="C37" s="43"/>
      <c r="D37" s="43"/>
      <c r="E37" s="43"/>
      <c r="F37" s="43"/>
      <c r="I37" s="36"/>
      <c r="J37" s="36"/>
      <c r="K37" s="36"/>
      <c r="L37" s="36"/>
      <c r="M37" s="36"/>
    </row>
    <row r="38" spans="2:13" x14ac:dyDescent="0.3">
      <c r="B38" s="44"/>
      <c r="I38" s="37"/>
    </row>
    <row r="39" spans="2:13" x14ac:dyDescent="0.3">
      <c r="B39" s="44"/>
      <c r="I39" s="37"/>
    </row>
    <row r="40" spans="2:13" x14ac:dyDescent="0.3">
      <c r="B40" s="44"/>
      <c r="I40" s="37"/>
    </row>
    <row r="41" spans="2:13" x14ac:dyDescent="0.3">
      <c r="B41" s="44"/>
      <c r="I41" s="37"/>
    </row>
    <row r="42" spans="2:13" x14ac:dyDescent="0.3">
      <c r="B42" s="44"/>
      <c r="I42" s="37"/>
    </row>
    <row r="43" spans="2:13" x14ac:dyDescent="0.3">
      <c r="B43" s="44"/>
      <c r="I43" s="37"/>
    </row>
    <row r="44" spans="2:13" x14ac:dyDescent="0.3">
      <c r="B44" s="44"/>
      <c r="I44" s="37"/>
    </row>
    <row r="45" spans="2:13" x14ac:dyDescent="0.3">
      <c r="B45" s="44"/>
      <c r="I45" s="37"/>
    </row>
    <row r="46" spans="2:13" x14ac:dyDescent="0.3">
      <c r="B46" s="44"/>
      <c r="I46" s="37"/>
    </row>
    <row r="47" spans="2:13" x14ac:dyDescent="0.3">
      <c r="B47" s="44"/>
      <c r="I47" s="37"/>
    </row>
    <row r="48" spans="2:13" x14ac:dyDescent="0.3">
      <c r="B48" s="44"/>
      <c r="I48" s="37"/>
    </row>
    <row r="49" spans="2:13" x14ac:dyDescent="0.3">
      <c r="B49" s="44"/>
      <c r="I49" s="37"/>
    </row>
    <row r="50" spans="2:13" x14ac:dyDescent="0.3">
      <c r="B50" s="44"/>
      <c r="I50" s="37"/>
    </row>
    <row r="51" spans="2:13" x14ac:dyDescent="0.3">
      <c r="B51" s="44"/>
      <c r="I51" s="37"/>
    </row>
    <row r="52" spans="2:13" x14ac:dyDescent="0.3">
      <c r="B52" s="44"/>
      <c r="I52" s="37"/>
    </row>
    <row r="53" spans="2:13" x14ac:dyDescent="0.3">
      <c r="B53" s="44"/>
      <c r="I53" s="37"/>
    </row>
    <row r="54" spans="2:13" x14ac:dyDescent="0.3">
      <c r="B54" s="44"/>
      <c r="I54" s="37"/>
    </row>
    <row r="55" spans="2:13" x14ac:dyDescent="0.3">
      <c r="B55" s="44"/>
      <c r="I55" s="37"/>
    </row>
    <row r="56" spans="2:13" x14ac:dyDescent="0.3">
      <c r="B56" s="44"/>
      <c r="I56" s="37"/>
    </row>
    <row r="57" spans="2:13" x14ac:dyDescent="0.3">
      <c r="B57" s="44"/>
      <c r="I57" s="37"/>
    </row>
    <row r="58" spans="2:13" x14ac:dyDescent="0.3">
      <c r="B58" s="44"/>
      <c r="I58" s="37"/>
    </row>
    <row r="59" spans="2:13" x14ac:dyDescent="0.3">
      <c r="B59" s="37"/>
      <c r="I59" s="37"/>
      <c r="J59" s="30"/>
      <c r="K59" s="30"/>
      <c r="L59" s="30"/>
      <c r="M59" s="30"/>
    </row>
    <row r="60" spans="2:13" x14ac:dyDescent="0.3">
      <c r="B60" s="37"/>
    </row>
  </sheetData>
  <customSheetViews>
    <customSheetView guid="{FC455625-91DF-4280-A0CB-902BD5525B9D}" scale="86" state="hidden">
      <selection activeCell="E28" sqref="E28"/>
      <pageMargins left="0.7" right="0.7" top="0.75" bottom="0.75" header="0.3" footer="0.3"/>
      <pageSetup orientation="portrait" r:id="rId1"/>
    </customSheetView>
  </customSheetViews>
  <mergeCells count="2">
    <mergeCell ref="A2:F2"/>
    <mergeCell ref="I2:M2"/>
  </mergeCell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D80"/>
  <sheetViews>
    <sheetView zoomScale="70" zoomScaleNormal="70" workbookViewId="0">
      <selection activeCell="A3" sqref="A3:XFD3"/>
    </sheetView>
  </sheetViews>
  <sheetFormatPr defaultRowHeight="13.95" customHeight="1" x14ac:dyDescent="0.3"/>
  <cols>
    <col min="2" max="2" width="36.69921875" customWidth="1"/>
    <col min="3" max="5" width="10.19921875" bestFit="1" customWidth="1"/>
    <col min="6" max="6" width="11.09765625" bestFit="1" customWidth="1"/>
    <col min="7" max="7" width="9.5" customWidth="1"/>
    <col min="13" max="14" width="9.59765625" customWidth="1"/>
    <col min="15" max="15" width="5.3984375" customWidth="1"/>
    <col min="16" max="16" width="4.5" customWidth="1"/>
    <col min="18" max="18" width="29.69921875" bestFit="1" customWidth="1"/>
    <col min="19" max="19" width="11.09765625" bestFit="1" customWidth="1"/>
    <col min="20" max="21" width="10.19921875" bestFit="1" customWidth="1"/>
    <col min="22" max="22" width="11.19921875" bestFit="1" customWidth="1"/>
  </cols>
  <sheetData>
    <row r="1" spans="1:30" ht="13.95" customHeight="1" x14ac:dyDescent="0.3">
      <c r="A1" t="s">
        <v>52</v>
      </c>
    </row>
    <row r="3" spans="1:30" ht="13.95" customHeight="1" x14ac:dyDescent="0.3">
      <c r="A3" s="100" t="s">
        <v>53</v>
      </c>
      <c r="B3" s="100"/>
      <c r="C3" s="100"/>
      <c r="D3" s="100"/>
      <c r="E3" s="100"/>
      <c r="F3" s="100"/>
      <c r="G3" s="100"/>
      <c r="H3" s="100"/>
      <c r="I3" s="100"/>
      <c r="J3" s="100"/>
      <c r="K3" s="100"/>
      <c r="L3" s="100"/>
      <c r="M3" s="100"/>
      <c r="N3" s="100"/>
    </row>
    <row r="4" spans="1:30" ht="13.95" customHeight="1" x14ac:dyDescent="0.3">
      <c r="Q4" s="100" t="s">
        <v>43</v>
      </c>
      <c r="R4" s="100"/>
      <c r="S4" s="100"/>
      <c r="T4" s="100"/>
      <c r="U4" s="100"/>
      <c r="V4" s="100"/>
      <c r="W4" s="100"/>
      <c r="X4" s="100"/>
      <c r="Y4" s="100"/>
      <c r="Z4" s="100"/>
      <c r="AA4" s="100"/>
      <c r="AB4" s="100"/>
      <c r="AC4" s="100"/>
      <c r="AD4" s="100"/>
    </row>
    <row r="6" spans="1:30" ht="13.95" customHeight="1" x14ac:dyDescent="0.3">
      <c r="C6" s="101" t="s">
        <v>1</v>
      </c>
      <c r="D6" s="101"/>
      <c r="E6" s="101"/>
      <c r="F6" s="101"/>
      <c r="G6" s="102" t="s">
        <v>33</v>
      </c>
      <c r="H6" s="102"/>
      <c r="I6" s="102"/>
      <c r="J6" s="102"/>
      <c r="K6" s="103" t="s">
        <v>35</v>
      </c>
      <c r="L6" s="103"/>
      <c r="M6" s="103"/>
      <c r="N6" s="103"/>
      <c r="S6" s="101" t="s">
        <v>1</v>
      </c>
      <c r="T6" s="101"/>
      <c r="U6" s="101"/>
      <c r="V6" s="101"/>
      <c r="W6" s="102" t="s">
        <v>33</v>
      </c>
      <c r="X6" s="102"/>
      <c r="Y6" s="102"/>
      <c r="Z6" s="102"/>
      <c r="AA6" s="103" t="s">
        <v>35</v>
      </c>
      <c r="AB6" s="103"/>
      <c r="AC6" s="103"/>
      <c r="AD6" s="103"/>
    </row>
    <row r="7" spans="1:30" ht="13.95" customHeight="1" x14ac:dyDescent="0.3">
      <c r="A7" s="10" t="s">
        <v>7</v>
      </c>
      <c r="B7" s="10" t="s">
        <v>8</v>
      </c>
      <c r="C7" s="14" t="s">
        <v>9</v>
      </c>
      <c r="D7" s="14" t="s">
        <v>10</v>
      </c>
      <c r="E7" s="14" t="s">
        <v>11</v>
      </c>
      <c r="F7" s="14" t="s">
        <v>12</v>
      </c>
      <c r="G7" s="15" t="s">
        <v>9</v>
      </c>
      <c r="H7" s="15" t="s">
        <v>10</v>
      </c>
      <c r="I7" s="15" t="s">
        <v>11</v>
      </c>
      <c r="J7" s="15" t="s">
        <v>12</v>
      </c>
      <c r="K7" s="16" t="s">
        <v>9</v>
      </c>
      <c r="L7" s="16" t="s">
        <v>10</v>
      </c>
      <c r="M7" s="16" t="s">
        <v>11</v>
      </c>
      <c r="N7" s="16" t="s">
        <v>12</v>
      </c>
      <c r="Q7" s="10" t="s">
        <v>7</v>
      </c>
      <c r="R7" s="10" t="s">
        <v>8</v>
      </c>
      <c r="S7" s="14" t="s">
        <v>9</v>
      </c>
      <c r="T7" s="14" t="s">
        <v>10</v>
      </c>
      <c r="U7" s="14" t="s">
        <v>11</v>
      </c>
      <c r="V7" s="14" t="s">
        <v>12</v>
      </c>
      <c r="W7" s="15" t="s">
        <v>9</v>
      </c>
      <c r="X7" s="15" t="s">
        <v>10</v>
      </c>
      <c r="Y7" s="15" t="s">
        <v>11</v>
      </c>
      <c r="Z7" s="15" t="s">
        <v>12</v>
      </c>
      <c r="AA7" s="16" t="s">
        <v>9</v>
      </c>
      <c r="AB7" s="16" t="s">
        <v>10</v>
      </c>
      <c r="AC7" s="16" t="s">
        <v>11</v>
      </c>
      <c r="AD7" s="16" t="s">
        <v>12</v>
      </c>
    </row>
    <row r="8" spans="1:30" ht="13.95" customHeight="1" x14ac:dyDescent="0.3">
      <c r="A8" s="12">
        <v>0</v>
      </c>
      <c r="B8" s="12" t="s">
        <v>12</v>
      </c>
      <c r="C8" s="11">
        <v>3000</v>
      </c>
      <c r="D8" s="12">
        <v>304.3</v>
      </c>
      <c r="E8" s="12">
        <v>715</v>
      </c>
      <c r="F8" s="11">
        <v>4019.3</v>
      </c>
      <c r="G8" s="13">
        <v>141503676</v>
      </c>
      <c r="H8" s="13">
        <v>10892520</v>
      </c>
      <c r="I8" s="13">
        <v>24677378</v>
      </c>
      <c r="J8" s="13">
        <v>177073574</v>
      </c>
      <c r="K8" s="13">
        <v>170328228</v>
      </c>
      <c r="L8" s="13">
        <v>21673720</v>
      </c>
      <c r="M8" s="13">
        <v>41960127</v>
      </c>
      <c r="N8" s="13">
        <v>233962075</v>
      </c>
      <c r="Q8" s="12">
        <v>0</v>
      </c>
      <c r="R8" s="12" t="s">
        <v>12</v>
      </c>
      <c r="S8" s="11">
        <v>3000</v>
      </c>
      <c r="T8" s="12">
        <v>832.1</v>
      </c>
      <c r="U8" s="11">
        <v>1675.2</v>
      </c>
      <c r="V8" s="11">
        <v>5507.4</v>
      </c>
      <c r="W8" s="13">
        <v>182376392</v>
      </c>
      <c r="X8" s="13">
        <v>35616964</v>
      </c>
      <c r="Y8" s="13">
        <v>64298560</v>
      </c>
      <c r="Z8" s="13">
        <v>282291915</v>
      </c>
      <c r="AA8" s="13">
        <v>224135514</v>
      </c>
      <c r="AB8" s="13">
        <v>61668305</v>
      </c>
      <c r="AC8" s="13">
        <v>112960467</v>
      </c>
      <c r="AD8" s="13">
        <v>398764286</v>
      </c>
    </row>
    <row r="9" spans="1:30" ht="13.95" customHeight="1" x14ac:dyDescent="0.3">
      <c r="A9" s="12">
        <v>1</v>
      </c>
      <c r="B9" s="12" t="s">
        <v>13</v>
      </c>
      <c r="C9" s="12">
        <v>0</v>
      </c>
      <c r="D9" s="12">
        <v>0.9</v>
      </c>
      <c r="E9" s="12">
        <v>3.2</v>
      </c>
      <c r="F9" s="12">
        <v>4.0999999999999996</v>
      </c>
      <c r="G9" s="13">
        <v>0</v>
      </c>
      <c r="H9" s="13">
        <v>8451</v>
      </c>
      <c r="I9" s="13">
        <v>30405</v>
      </c>
      <c r="J9" s="13">
        <v>38856</v>
      </c>
      <c r="K9" s="13">
        <v>0</v>
      </c>
      <c r="L9" s="13">
        <v>15854</v>
      </c>
      <c r="M9" s="13">
        <v>57039</v>
      </c>
      <c r="N9" s="13">
        <v>72893</v>
      </c>
      <c r="Q9" s="12">
        <v>1</v>
      </c>
      <c r="R9" s="12" t="s">
        <v>13</v>
      </c>
      <c r="S9" s="12">
        <v>0</v>
      </c>
      <c r="T9" s="12">
        <v>1.2</v>
      </c>
      <c r="U9" s="12">
        <v>4.9000000000000004</v>
      </c>
      <c r="V9" s="12">
        <v>6.1</v>
      </c>
      <c r="W9" s="13">
        <v>0</v>
      </c>
      <c r="X9" s="13">
        <v>17930</v>
      </c>
      <c r="Y9" s="13">
        <v>71903</v>
      </c>
      <c r="Z9" s="13">
        <v>89833</v>
      </c>
      <c r="AA9" s="13">
        <v>0</v>
      </c>
      <c r="AB9" s="13">
        <v>35866</v>
      </c>
      <c r="AC9" s="13">
        <v>143827</v>
      </c>
      <c r="AD9" s="13">
        <v>179692</v>
      </c>
    </row>
    <row r="10" spans="1:30" ht="13.95" customHeight="1" x14ac:dyDescent="0.3">
      <c r="A10" s="12">
        <v>20</v>
      </c>
      <c r="B10" s="12" t="s">
        <v>14</v>
      </c>
      <c r="C10" s="12">
        <v>0</v>
      </c>
      <c r="D10" s="12">
        <v>0</v>
      </c>
      <c r="E10" s="12">
        <v>0</v>
      </c>
      <c r="F10" s="12">
        <v>0</v>
      </c>
      <c r="G10" s="13">
        <v>0</v>
      </c>
      <c r="H10" s="13">
        <v>596</v>
      </c>
      <c r="I10" s="13">
        <v>1015</v>
      </c>
      <c r="J10" s="13">
        <v>1611</v>
      </c>
      <c r="K10" s="13">
        <v>0</v>
      </c>
      <c r="L10" s="13">
        <v>1158</v>
      </c>
      <c r="M10" s="13">
        <v>1971</v>
      </c>
      <c r="N10" s="13">
        <v>3129</v>
      </c>
      <c r="Q10" s="12">
        <v>20</v>
      </c>
      <c r="R10" s="12" t="s">
        <v>14</v>
      </c>
      <c r="S10" s="12">
        <v>0</v>
      </c>
      <c r="T10" s="12">
        <v>0.3</v>
      </c>
      <c r="U10" s="12">
        <v>0.7</v>
      </c>
      <c r="V10" s="12">
        <v>1</v>
      </c>
      <c r="W10" s="13">
        <v>0</v>
      </c>
      <c r="X10" s="13">
        <v>18638</v>
      </c>
      <c r="Y10" s="13">
        <v>39962</v>
      </c>
      <c r="Z10" s="13">
        <v>58600</v>
      </c>
      <c r="AA10" s="13">
        <v>0</v>
      </c>
      <c r="AB10" s="13">
        <v>40145</v>
      </c>
      <c r="AC10" s="13">
        <v>86074</v>
      </c>
      <c r="AD10" s="13">
        <v>126218</v>
      </c>
    </row>
    <row r="11" spans="1:30" ht="13.95" customHeight="1" x14ac:dyDescent="0.3">
      <c r="A11" s="12">
        <v>33</v>
      </c>
      <c r="B11" s="12" t="s">
        <v>15</v>
      </c>
      <c r="C11" s="12">
        <v>0</v>
      </c>
      <c r="D11" s="12">
        <v>1.6</v>
      </c>
      <c r="E11" s="12">
        <v>3.7</v>
      </c>
      <c r="F11" s="12">
        <v>5.3</v>
      </c>
      <c r="G11" s="13">
        <v>0</v>
      </c>
      <c r="H11" s="13">
        <v>139028</v>
      </c>
      <c r="I11" s="13">
        <v>327703</v>
      </c>
      <c r="J11" s="13">
        <v>466731</v>
      </c>
      <c r="K11" s="13">
        <v>0</v>
      </c>
      <c r="L11" s="13">
        <v>468561</v>
      </c>
      <c r="M11" s="13">
        <v>1104445</v>
      </c>
      <c r="N11" s="13">
        <v>1573005</v>
      </c>
      <c r="Q11" s="12">
        <v>33</v>
      </c>
      <c r="R11" s="12" t="s">
        <v>15</v>
      </c>
      <c r="S11" s="12">
        <v>0</v>
      </c>
      <c r="T11" s="12">
        <v>2.2000000000000002</v>
      </c>
      <c r="U11" s="12">
        <v>6.1</v>
      </c>
      <c r="V11" s="12">
        <v>8.3000000000000007</v>
      </c>
      <c r="W11" s="13">
        <v>0</v>
      </c>
      <c r="X11" s="13">
        <v>249939</v>
      </c>
      <c r="Y11" s="13">
        <v>690559</v>
      </c>
      <c r="Z11" s="13">
        <v>940498</v>
      </c>
      <c r="AA11" s="13">
        <v>0</v>
      </c>
      <c r="AB11" s="13">
        <v>878957</v>
      </c>
      <c r="AC11" s="13">
        <v>2428483</v>
      </c>
      <c r="AD11" s="13">
        <v>3307440</v>
      </c>
    </row>
    <row r="12" spans="1:30" ht="13.95" customHeight="1" x14ac:dyDescent="0.3">
      <c r="A12" s="12">
        <v>34</v>
      </c>
      <c r="B12" s="12" t="s">
        <v>16</v>
      </c>
      <c r="C12" s="12">
        <v>0</v>
      </c>
      <c r="D12" s="12">
        <v>2.8</v>
      </c>
      <c r="E12" s="12">
        <v>1.4</v>
      </c>
      <c r="F12" s="12">
        <v>4.2</v>
      </c>
      <c r="G12" s="13">
        <v>0</v>
      </c>
      <c r="H12" s="13">
        <v>131615</v>
      </c>
      <c r="I12" s="13">
        <v>67258</v>
      </c>
      <c r="J12" s="13">
        <v>198873</v>
      </c>
      <c r="K12" s="13">
        <v>0</v>
      </c>
      <c r="L12" s="13">
        <v>154463</v>
      </c>
      <c r="M12" s="13">
        <v>78934</v>
      </c>
      <c r="N12" s="13">
        <v>233397</v>
      </c>
      <c r="Q12" s="12">
        <v>34</v>
      </c>
      <c r="R12" s="12" t="s">
        <v>16</v>
      </c>
      <c r="S12" s="12">
        <v>0</v>
      </c>
      <c r="T12" s="12">
        <v>6.5</v>
      </c>
      <c r="U12" s="12">
        <v>5.3</v>
      </c>
      <c r="V12" s="12">
        <v>11.8</v>
      </c>
      <c r="W12" s="13">
        <v>0</v>
      </c>
      <c r="X12" s="13">
        <v>292382</v>
      </c>
      <c r="Y12" s="13">
        <v>240876</v>
      </c>
      <c r="Z12" s="13">
        <v>533258</v>
      </c>
      <c r="AA12" s="13">
        <v>0</v>
      </c>
      <c r="AB12" s="13">
        <v>343436</v>
      </c>
      <c r="AC12" s="13">
        <v>282936</v>
      </c>
      <c r="AD12" s="13">
        <v>626372</v>
      </c>
    </row>
    <row r="13" spans="1:30" ht="13.95" customHeight="1" x14ac:dyDescent="0.3">
      <c r="A13" s="12">
        <v>41</v>
      </c>
      <c r="B13" s="12" t="s">
        <v>17</v>
      </c>
      <c r="C13" s="12">
        <v>0</v>
      </c>
      <c r="D13" s="12">
        <v>2.7</v>
      </c>
      <c r="E13" s="12">
        <v>4</v>
      </c>
      <c r="F13" s="12">
        <v>6.8</v>
      </c>
      <c r="G13" s="13">
        <v>0</v>
      </c>
      <c r="H13" s="13">
        <v>173315</v>
      </c>
      <c r="I13" s="13">
        <v>253808</v>
      </c>
      <c r="J13" s="13">
        <v>427123</v>
      </c>
      <c r="K13" s="13">
        <v>0</v>
      </c>
      <c r="L13" s="13">
        <v>274745</v>
      </c>
      <c r="M13" s="13">
        <v>402346</v>
      </c>
      <c r="N13" s="13">
        <v>677090</v>
      </c>
      <c r="Q13" s="12">
        <v>41</v>
      </c>
      <c r="R13" s="12" t="s">
        <v>17</v>
      </c>
      <c r="S13" s="12">
        <v>0</v>
      </c>
      <c r="T13" s="12">
        <v>11.7</v>
      </c>
      <c r="U13" s="12">
        <v>27.9</v>
      </c>
      <c r="V13" s="12">
        <v>39.700000000000003</v>
      </c>
      <c r="W13" s="13">
        <v>0</v>
      </c>
      <c r="X13" s="13">
        <v>806903</v>
      </c>
      <c r="Y13" s="13">
        <v>1926286</v>
      </c>
      <c r="Z13" s="13">
        <v>2733189</v>
      </c>
      <c r="AA13" s="13">
        <v>0</v>
      </c>
      <c r="AB13" s="13">
        <v>1419703</v>
      </c>
      <c r="AC13" s="13">
        <v>3389202</v>
      </c>
      <c r="AD13" s="13">
        <v>4808905</v>
      </c>
    </row>
    <row r="14" spans="1:30" ht="13.95" customHeight="1" x14ac:dyDescent="0.3">
      <c r="A14" s="12">
        <v>319</v>
      </c>
      <c r="B14" s="12" t="s">
        <v>18</v>
      </c>
      <c r="C14" s="12">
        <v>0</v>
      </c>
      <c r="D14" s="12">
        <v>2.7</v>
      </c>
      <c r="E14" s="12">
        <v>8.5</v>
      </c>
      <c r="F14" s="12">
        <v>11.2</v>
      </c>
      <c r="G14" s="13">
        <v>0</v>
      </c>
      <c r="H14" s="13">
        <v>133373</v>
      </c>
      <c r="I14" s="13">
        <v>425123</v>
      </c>
      <c r="J14" s="13">
        <v>558496</v>
      </c>
      <c r="K14" s="13">
        <v>0</v>
      </c>
      <c r="L14" s="13">
        <v>229529</v>
      </c>
      <c r="M14" s="13">
        <v>731616</v>
      </c>
      <c r="N14" s="13">
        <v>961144</v>
      </c>
      <c r="Q14" s="12">
        <v>319</v>
      </c>
      <c r="R14" s="12" t="s">
        <v>18</v>
      </c>
      <c r="S14" s="12">
        <v>0</v>
      </c>
      <c r="T14" s="12">
        <v>13.4</v>
      </c>
      <c r="U14" s="12">
        <v>50</v>
      </c>
      <c r="V14" s="12">
        <v>63.4</v>
      </c>
      <c r="W14" s="13">
        <v>0</v>
      </c>
      <c r="X14" s="13">
        <v>927398</v>
      </c>
      <c r="Y14" s="13">
        <v>3456649</v>
      </c>
      <c r="Z14" s="13">
        <v>4384047</v>
      </c>
      <c r="AA14" s="13">
        <v>0</v>
      </c>
      <c r="AB14" s="13">
        <v>1593415</v>
      </c>
      <c r="AC14" s="13">
        <v>5939064</v>
      </c>
      <c r="AD14" s="13">
        <v>7532479</v>
      </c>
    </row>
    <row r="15" spans="1:30" ht="13.95" customHeight="1" x14ac:dyDescent="0.3">
      <c r="A15" s="12">
        <v>320</v>
      </c>
      <c r="B15" s="12" t="s">
        <v>19</v>
      </c>
      <c r="C15" s="12">
        <v>0</v>
      </c>
      <c r="D15" s="12">
        <v>2.9</v>
      </c>
      <c r="E15" s="12">
        <v>186.7</v>
      </c>
      <c r="F15" s="12">
        <v>189.6</v>
      </c>
      <c r="G15" s="13">
        <v>0</v>
      </c>
      <c r="H15" s="13">
        <v>82305</v>
      </c>
      <c r="I15" s="13">
        <v>5212094</v>
      </c>
      <c r="J15" s="13">
        <v>5294399</v>
      </c>
      <c r="K15" s="13">
        <v>0</v>
      </c>
      <c r="L15" s="13">
        <v>130172</v>
      </c>
      <c r="M15" s="13">
        <v>8243298</v>
      </c>
      <c r="N15" s="13">
        <v>8373469</v>
      </c>
      <c r="Q15" s="12">
        <v>320</v>
      </c>
      <c r="R15" s="12" t="s">
        <v>19</v>
      </c>
      <c r="S15" s="12">
        <v>0</v>
      </c>
      <c r="T15" s="12">
        <v>5.3</v>
      </c>
      <c r="U15" s="12">
        <v>350</v>
      </c>
      <c r="V15" s="12">
        <v>355.3</v>
      </c>
      <c r="W15" s="13">
        <v>0</v>
      </c>
      <c r="X15" s="13">
        <v>148480</v>
      </c>
      <c r="Y15" s="13">
        <v>9798621</v>
      </c>
      <c r="Z15" s="13">
        <v>9947101</v>
      </c>
      <c r="AA15" s="13">
        <v>0</v>
      </c>
      <c r="AB15" s="13">
        <v>242137</v>
      </c>
      <c r="AC15" s="13">
        <v>15979292</v>
      </c>
      <c r="AD15" s="13">
        <v>16221429</v>
      </c>
    </row>
    <row r="16" spans="1:30" ht="13.95" customHeight="1" x14ac:dyDescent="0.3">
      <c r="A16" s="12">
        <v>332</v>
      </c>
      <c r="B16" s="12" t="s">
        <v>20</v>
      </c>
      <c r="C16" s="12">
        <v>0</v>
      </c>
      <c r="D16" s="12">
        <v>15.5</v>
      </c>
      <c r="E16" s="12">
        <v>12</v>
      </c>
      <c r="F16" s="12">
        <v>27.5</v>
      </c>
      <c r="G16" s="13">
        <v>0</v>
      </c>
      <c r="H16" s="13">
        <v>736231</v>
      </c>
      <c r="I16" s="13">
        <v>572451</v>
      </c>
      <c r="J16" s="13">
        <v>1308682</v>
      </c>
      <c r="K16" s="13">
        <v>0</v>
      </c>
      <c r="L16" s="13">
        <v>1039845</v>
      </c>
      <c r="M16" s="13">
        <v>808523</v>
      </c>
      <c r="N16" s="13">
        <v>1848368</v>
      </c>
      <c r="Q16" s="12">
        <v>332</v>
      </c>
      <c r="R16" s="12" t="s">
        <v>20</v>
      </c>
      <c r="S16" s="12">
        <v>0</v>
      </c>
      <c r="T16" s="12">
        <v>36.4</v>
      </c>
      <c r="U16" s="12">
        <v>38.5</v>
      </c>
      <c r="V16" s="12">
        <v>74.8</v>
      </c>
      <c r="W16" s="13">
        <v>0</v>
      </c>
      <c r="X16" s="13">
        <v>1815211</v>
      </c>
      <c r="Y16" s="13">
        <v>1921957</v>
      </c>
      <c r="Z16" s="13">
        <v>3737168</v>
      </c>
      <c r="AA16" s="13">
        <v>0</v>
      </c>
      <c r="AB16" s="13">
        <v>2505381</v>
      </c>
      <c r="AC16" s="13">
        <v>2652714</v>
      </c>
      <c r="AD16" s="13">
        <v>5158095</v>
      </c>
    </row>
    <row r="17" spans="1:30" ht="13.95" customHeight="1" x14ac:dyDescent="0.3">
      <c r="A17" s="12">
        <v>341</v>
      </c>
      <c r="B17" s="12" t="s">
        <v>21</v>
      </c>
      <c r="C17" s="12">
        <v>0</v>
      </c>
      <c r="D17" s="12">
        <v>18.100000000000001</v>
      </c>
      <c r="E17" s="12">
        <v>7.3</v>
      </c>
      <c r="F17" s="12">
        <v>25.4</v>
      </c>
      <c r="G17" s="13">
        <v>0</v>
      </c>
      <c r="H17" s="13">
        <v>977643</v>
      </c>
      <c r="I17" s="13">
        <v>393879</v>
      </c>
      <c r="J17" s="13">
        <v>1371522</v>
      </c>
      <c r="K17" s="13">
        <v>0</v>
      </c>
      <c r="L17" s="13">
        <v>2570878</v>
      </c>
      <c r="M17" s="13">
        <v>1035772</v>
      </c>
      <c r="N17" s="13">
        <v>3606651</v>
      </c>
      <c r="Q17" s="12">
        <v>341</v>
      </c>
      <c r="R17" s="12" t="s">
        <v>21</v>
      </c>
      <c r="S17" s="12">
        <v>0</v>
      </c>
      <c r="T17" s="12">
        <v>40</v>
      </c>
      <c r="U17" s="12">
        <v>21.9</v>
      </c>
      <c r="V17" s="12">
        <v>61.9</v>
      </c>
      <c r="W17" s="13">
        <v>0</v>
      </c>
      <c r="X17" s="13">
        <v>2472361</v>
      </c>
      <c r="Y17" s="13">
        <v>1356157</v>
      </c>
      <c r="Z17" s="13">
        <v>3828517</v>
      </c>
      <c r="AA17" s="13">
        <v>0</v>
      </c>
      <c r="AB17" s="13">
        <v>5204537</v>
      </c>
      <c r="AC17" s="13">
        <v>2854829</v>
      </c>
      <c r="AD17" s="13">
        <v>8059366</v>
      </c>
    </row>
    <row r="18" spans="1:30" ht="13.95" customHeight="1" x14ac:dyDescent="0.3">
      <c r="A18" s="12">
        <v>354</v>
      </c>
      <c r="B18" s="12" t="s">
        <v>22</v>
      </c>
      <c r="C18" s="12">
        <v>0</v>
      </c>
      <c r="D18" s="12">
        <v>26.9</v>
      </c>
      <c r="E18" s="12">
        <v>41.9</v>
      </c>
      <c r="F18" s="12">
        <v>68.8</v>
      </c>
      <c r="G18" s="13">
        <v>0</v>
      </c>
      <c r="H18" s="13">
        <v>1082958</v>
      </c>
      <c r="I18" s="13">
        <v>1686700</v>
      </c>
      <c r="J18" s="13">
        <v>2769658</v>
      </c>
      <c r="K18" s="13">
        <v>0</v>
      </c>
      <c r="L18" s="13">
        <v>2252222</v>
      </c>
      <c r="M18" s="13">
        <v>3507822</v>
      </c>
      <c r="N18" s="13">
        <v>5760044</v>
      </c>
      <c r="Q18" s="12">
        <v>354</v>
      </c>
      <c r="R18" s="12" t="s">
        <v>22</v>
      </c>
      <c r="S18" s="12">
        <v>0</v>
      </c>
      <c r="T18" s="12">
        <v>59.5</v>
      </c>
      <c r="U18" s="12">
        <v>115.9</v>
      </c>
      <c r="V18" s="12">
        <v>175.3</v>
      </c>
      <c r="W18" s="13">
        <v>0</v>
      </c>
      <c r="X18" s="13">
        <v>3497432</v>
      </c>
      <c r="Y18" s="13">
        <v>6813975</v>
      </c>
      <c r="Z18" s="13">
        <v>10311407</v>
      </c>
      <c r="AA18" s="13">
        <v>0</v>
      </c>
      <c r="AB18" s="13">
        <v>7333654</v>
      </c>
      <c r="AC18" s="13">
        <v>14288009</v>
      </c>
      <c r="AD18" s="13">
        <v>21621663</v>
      </c>
    </row>
    <row r="19" spans="1:30" ht="13.95" customHeight="1" x14ac:dyDescent="0.3">
      <c r="A19" s="12">
        <v>360</v>
      </c>
      <c r="B19" s="12" t="s">
        <v>23</v>
      </c>
      <c r="C19" s="12">
        <v>0</v>
      </c>
      <c r="D19" s="12">
        <v>13.1</v>
      </c>
      <c r="E19" s="12">
        <v>20.6</v>
      </c>
      <c r="F19" s="12">
        <v>33.799999999999997</v>
      </c>
      <c r="G19" s="13">
        <v>0</v>
      </c>
      <c r="H19" s="13">
        <v>264048</v>
      </c>
      <c r="I19" s="13">
        <v>414885</v>
      </c>
      <c r="J19" s="13">
        <v>678933</v>
      </c>
      <c r="K19" s="13">
        <v>0</v>
      </c>
      <c r="L19" s="13">
        <v>5267433</v>
      </c>
      <c r="M19" s="13">
        <v>8276451</v>
      </c>
      <c r="N19" s="13">
        <v>13543884</v>
      </c>
      <c r="Q19" s="12">
        <v>360</v>
      </c>
      <c r="R19" s="12" t="s">
        <v>23</v>
      </c>
      <c r="S19" s="12">
        <v>0</v>
      </c>
      <c r="T19" s="12">
        <v>60.2</v>
      </c>
      <c r="U19" s="12">
        <v>118.1</v>
      </c>
      <c r="V19" s="12">
        <v>178.3</v>
      </c>
      <c r="W19" s="13">
        <v>0</v>
      </c>
      <c r="X19" s="13">
        <v>919161</v>
      </c>
      <c r="Y19" s="13">
        <v>1802315</v>
      </c>
      <c r="Z19" s="13">
        <v>2721476</v>
      </c>
      <c r="AA19" s="13">
        <v>0</v>
      </c>
      <c r="AB19" s="13">
        <v>11637424</v>
      </c>
      <c r="AC19" s="13">
        <v>22818981</v>
      </c>
      <c r="AD19" s="13">
        <v>34456405</v>
      </c>
    </row>
    <row r="20" spans="1:30" ht="13.95" customHeight="1" x14ac:dyDescent="0.3">
      <c r="A20" s="12">
        <v>367</v>
      </c>
      <c r="B20" s="12" t="s">
        <v>24</v>
      </c>
      <c r="C20" s="11">
        <v>3000</v>
      </c>
      <c r="D20" s="12">
        <v>46.6</v>
      </c>
      <c r="E20" s="12">
        <v>10.1</v>
      </c>
      <c r="F20" s="11">
        <v>3056.7</v>
      </c>
      <c r="G20" s="13">
        <v>141503676</v>
      </c>
      <c r="H20" s="13">
        <v>2199759</v>
      </c>
      <c r="I20" s="13">
        <v>476570</v>
      </c>
      <c r="J20" s="13">
        <v>144180005</v>
      </c>
      <c r="K20" s="13">
        <v>170328228</v>
      </c>
      <c r="L20" s="13">
        <v>2647854</v>
      </c>
      <c r="M20" s="13">
        <v>573648</v>
      </c>
      <c r="N20" s="13">
        <v>173549730</v>
      </c>
      <c r="Q20" s="12">
        <v>367</v>
      </c>
      <c r="R20" s="12" t="s">
        <v>24</v>
      </c>
      <c r="S20" s="11">
        <v>3000</v>
      </c>
      <c r="T20" s="12">
        <v>189.6</v>
      </c>
      <c r="U20" s="12">
        <v>68</v>
      </c>
      <c r="V20" s="11">
        <v>3257.6</v>
      </c>
      <c r="W20" s="13">
        <v>182376392</v>
      </c>
      <c r="X20" s="13">
        <v>11527840</v>
      </c>
      <c r="Y20" s="13">
        <v>4135185</v>
      </c>
      <c r="Z20" s="13">
        <v>198039418</v>
      </c>
      <c r="AA20" s="13">
        <v>224135514</v>
      </c>
      <c r="AB20" s="13">
        <v>14167395</v>
      </c>
      <c r="AC20" s="13">
        <v>5082028</v>
      </c>
      <c r="AD20" s="13">
        <v>243384937</v>
      </c>
    </row>
    <row r="21" spans="1:30" ht="13.95" customHeight="1" x14ac:dyDescent="0.3">
      <c r="A21" s="12">
        <v>381</v>
      </c>
      <c r="B21" s="12" t="s">
        <v>25</v>
      </c>
      <c r="C21" s="12">
        <v>0</v>
      </c>
      <c r="D21" s="12">
        <v>2.9</v>
      </c>
      <c r="E21" s="12">
        <v>1</v>
      </c>
      <c r="F21" s="12">
        <v>3.9</v>
      </c>
      <c r="G21" s="13">
        <v>0</v>
      </c>
      <c r="H21" s="13">
        <v>173976</v>
      </c>
      <c r="I21" s="13">
        <v>60952</v>
      </c>
      <c r="J21" s="13">
        <v>234928</v>
      </c>
      <c r="K21" s="13">
        <v>0</v>
      </c>
      <c r="L21" s="13">
        <v>211961</v>
      </c>
      <c r="M21" s="13">
        <v>74260</v>
      </c>
      <c r="N21" s="13">
        <v>286222</v>
      </c>
      <c r="Q21" s="12">
        <v>381</v>
      </c>
      <c r="R21" s="12" t="s">
        <v>25</v>
      </c>
      <c r="S21" s="12">
        <v>0</v>
      </c>
      <c r="T21" s="12">
        <v>15.1</v>
      </c>
      <c r="U21" s="12">
        <v>9.6999999999999993</v>
      </c>
      <c r="V21" s="12">
        <v>24.9</v>
      </c>
      <c r="W21" s="13">
        <v>0</v>
      </c>
      <c r="X21" s="13">
        <v>1557989</v>
      </c>
      <c r="Y21" s="13">
        <v>999241</v>
      </c>
      <c r="Z21" s="13">
        <v>2557229</v>
      </c>
      <c r="AA21" s="13">
        <v>0</v>
      </c>
      <c r="AB21" s="13">
        <v>1897802</v>
      </c>
      <c r="AC21" s="13">
        <v>1217186</v>
      </c>
      <c r="AD21" s="13">
        <v>3114988</v>
      </c>
    </row>
    <row r="22" spans="1:30" ht="13.95" customHeight="1" x14ac:dyDescent="0.3">
      <c r="A22" s="12">
        <v>382</v>
      </c>
      <c r="B22" s="12" t="s">
        <v>26</v>
      </c>
      <c r="C22" s="12">
        <v>0</v>
      </c>
      <c r="D22" s="12">
        <v>45.4</v>
      </c>
      <c r="E22" s="12">
        <v>10.6</v>
      </c>
      <c r="F22" s="12">
        <v>56</v>
      </c>
      <c r="G22" s="13">
        <v>0</v>
      </c>
      <c r="H22" s="13">
        <v>1758553</v>
      </c>
      <c r="I22" s="13">
        <v>410641</v>
      </c>
      <c r="J22" s="13">
        <v>2169195</v>
      </c>
      <c r="K22" s="13">
        <v>0</v>
      </c>
      <c r="L22" s="13">
        <v>2572192</v>
      </c>
      <c r="M22" s="13">
        <v>600635</v>
      </c>
      <c r="N22" s="13">
        <v>3172826</v>
      </c>
      <c r="Q22" s="12">
        <v>382</v>
      </c>
      <c r="R22" s="12" t="s">
        <v>26</v>
      </c>
      <c r="S22" s="12">
        <v>0</v>
      </c>
      <c r="T22" s="12">
        <v>206.2</v>
      </c>
      <c r="U22" s="12">
        <v>78.599999999999994</v>
      </c>
      <c r="V22" s="12">
        <v>284.8</v>
      </c>
      <c r="W22" s="13">
        <v>0</v>
      </c>
      <c r="X22" s="13">
        <v>6268225</v>
      </c>
      <c r="Y22" s="13">
        <v>2387925</v>
      </c>
      <c r="Z22" s="13">
        <v>8656151</v>
      </c>
      <c r="AA22" s="13">
        <v>0</v>
      </c>
      <c r="AB22" s="13">
        <v>7906307</v>
      </c>
      <c r="AC22" s="13">
        <v>3011965</v>
      </c>
      <c r="AD22" s="13">
        <v>10918272</v>
      </c>
    </row>
    <row r="23" spans="1:30" ht="13.95" customHeight="1" x14ac:dyDescent="0.3">
      <c r="A23" s="12">
        <v>391</v>
      </c>
      <c r="B23" s="12" t="s">
        <v>27</v>
      </c>
      <c r="C23" s="12">
        <v>0</v>
      </c>
      <c r="D23" s="12">
        <v>0.2</v>
      </c>
      <c r="E23" s="12">
        <v>13.2</v>
      </c>
      <c r="F23" s="12">
        <v>13.4</v>
      </c>
      <c r="G23" s="13">
        <v>0</v>
      </c>
      <c r="H23" s="13">
        <v>2496</v>
      </c>
      <c r="I23" s="13">
        <v>214812</v>
      </c>
      <c r="J23" s="13">
        <v>217308</v>
      </c>
      <c r="K23" s="13">
        <v>0</v>
      </c>
      <c r="L23" s="13">
        <v>2703</v>
      </c>
      <c r="M23" s="13">
        <v>232694</v>
      </c>
      <c r="N23" s="13">
        <v>235398</v>
      </c>
      <c r="Q23" s="12">
        <v>391</v>
      </c>
      <c r="R23" s="12" t="s">
        <v>27</v>
      </c>
      <c r="S23" s="12">
        <v>0</v>
      </c>
      <c r="T23" s="12">
        <v>0.6</v>
      </c>
      <c r="U23" s="12">
        <v>50.7</v>
      </c>
      <c r="V23" s="12">
        <v>51.2</v>
      </c>
      <c r="W23" s="13">
        <v>0</v>
      </c>
      <c r="X23" s="13">
        <v>16021</v>
      </c>
      <c r="Y23" s="13">
        <v>1474425</v>
      </c>
      <c r="Z23" s="13">
        <v>1490445</v>
      </c>
      <c r="AA23" s="13">
        <v>0</v>
      </c>
      <c r="AB23" s="13">
        <v>17028</v>
      </c>
      <c r="AC23" s="13">
        <v>1567091</v>
      </c>
      <c r="AD23" s="13">
        <v>1584118</v>
      </c>
    </row>
    <row r="24" spans="1:30" ht="13.95" customHeight="1" x14ac:dyDescent="0.3">
      <c r="A24" s="12">
        <v>394</v>
      </c>
      <c r="B24" s="12" t="s">
        <v>28</v>
      </c>
      <c r="C24" s="12">
        <v>0</v>
      </c>
      <c r="D24" s="12">
        <v>0.3</v>
      </c>
      <c r="E24" s="12">
        <v>189.2</v>
      </c>
      <c r="F24" s="12">
        <v>189.5</v>
      </c>
      <c r="G24" s="13">
        <v>0</v>
      </c>
      <c r="H24" s="13">
        <v>14785</v>
      </c>
      <c r="I24" s="13">
        <v>9244920</v>
      </c>
      <c r="J24" s="13">
        <v>9259706</v>
      </c>
      <c r="K24" s="13">
        <v>0</v>
      </c>
      <c r="L24" s="13">
        <v>16159</v>
      </c>
      <c r="M24" s="13">
        <v>10103664</v>
      </c>
      <c r="N24" s="13">
        <v>10119823</v>
      </c>
      <c r="Q24" s="12">
        <v>394</v>
      </c>
      <c r="R24" s="12" t="s">
        <v>28</v>
      </c>
      <c r="S24" s="12">
        <v>0</v>
      </c>
      <c r="T24" s="12">
        <v>0.5</v>
      </c>
      <c r="U24" s="12">
        <v>348.4</v>
      </c>
      <c r="V24" s="12">
        <v>348.9</v>
      </c>
      <c r="W24" s="13">
        <v>0</v>
      </c>
      <c r="X24" s="13">
        <v>22567</v>
      </c>
      <c r="Y24" s="13">
        <v>16676110</v>
      </c>
      <c r="Z24" s="13">
        <v>16698677</v>
      </c>
      <c r="AA24" s="13">
        <v>0</v>
      </c>
      <c r="AB24" s="13">
        <v>24417</v>
      </c>
      <c r="AC24" s="13">
        <v>18043353</v>
      </c>
      <c r="AD24" s="13">
        <v>18067770</v>
      </c>
    </row>
    <row r="25" spans="1:30" ht="13.95" customHeight="1" x14ac:dyDescent="0.3">
      <c r="A25" s="12">
        <v>402</v>
      </c>
      <c r="B25" s="12" t="s">
        <v>29</v>
      </c>
      <c r="C25" s="12">
        <v>0</v>
      </c>
      <c r="D25" s="12">
        <v>6.5</v>
      </c>
      <c r="E25" s="12">
        <v>11.5</v>
      </c>
      <c r="F25" s="12">
        <v>18</v>
      </c>
      <c r="G25" s="13">
        <v>0</v>
      </c>
      <c r="H25" s="13">
        <v>94421</v>
      </c>
      <c r="I25" s="13">
        <v>166172</v>
      </c>
      <c r="J25" s="13">
        <v>260592</v>
      </c>
      <c r="K25" s="13">
        <v>0</v>
      </c>
      <c r="L25" s="13">
        <v>147813</v>
      </c>
      <c r="M25" s="13">
        <v>260137</v>
      </c>
      <c r="N25" s="13">
        <v>407949</v>
      </c>
      <c r="Q25" s="12">
        <v>402</v>
      </c>
      <c r="R25" s="12" t="s">
        <v>29</v>
      </c>
      <c r="S25" s="12">
        <v>0</v>
      </c>
      <c r="T25" s="12">
        <v>22.9</v>
      </c>
      <c r="U25" s="12">
        <v>48.7</v>
      </c>
      <c r="V25" s="12">
        <v>71.7</v>
      </c>
      <c r="W25" s="13">
        <v>0</v>
      </c>
      <c r="X25" s="13">
        <v>494308</v>
      </c>
      <c r="Y25" s="13">
        <v>1050791</v>
      </c>
      <c r="Z25" s="13">
        <v>1545099</v>
      </c>
      <c r="AA25" s="13">
        <v>0</v>
      </c>
      <c r="AB25" s="13">
        <v>662913</v>
      </c>
      <c r="AC25" s="13">
        <v>1409206</v>
      </c>
      <c r="AD25" s="13">
        <v>2072119</v>
      </c>
    </row>
    <row r="26" spans="1:30" ht="13.95" customHeight="1" x14ac:dyDescent="0.3">
      <c r="A26" s="12">
        <v>411</v>
      </c>
      <c r="B26" s="12" t="s">
        <v>30</v>
      </c>
      <c r="C26" s="12">
        <v>0</v>
      </c>
      <c r="D26" s="12">
        <v>74.8</v>
      </c>
      <c r="E26" s="12">
        <v>111.9</v>
      </c>
      <c r="F26" s="12">
        <v>186.7</v>
      </c>
      <c r="G26" s="13">
        <v>0</v>
      </c>
      <c r="H26" s="13">
        <v>1265753</v>
      </c>
      <c r="I26" s="13">
        <v>1892640</v>
      </c>
      <c r="J26" s="13">
        <v>3158394</v>
      </c>
      <c r="K26" s="13">
        <v>0</v>
      </c>
      <c r="L26" s="13">
        <v>1839783</v>
      </c>
      <c r="M26" s="13">
        <v>2750969</v>
      </c>
      <c r="N26" s="13">
        <v>4590753</v>
      </c>
      <c r="Q26" s="12">
        <v>411</v>
      </c>
      <c r="R26" s="12" t="s">
        <v>30</v>
      </c>
      <c r="S26" s="12">
        <v>0</v>
      </c>
      <c r="T26" s="12">
        <v>100.7</v>
      </c>
      <c r="U26" s="12">
        <v>186.9</v>
      </c>
      <c r="V26" s="12">
        <v>287.5</v>
      </c>
      <c r="W26" s="13">
        <v>0</v>
      </c>
      <c r="X26" s="13">
        <v>1900347</v>
      </c>
      <c r="Y26" s="13">
        <v>3527936</v>
      </c>
      <c r="Z26" s="13">
        <v>5428284</v>
      </c>
      <c r="AA26" s="13">
        <v>0</v>
      </c>
      <c r="AB26" s="13">
        <v>2761055</v>
      </c>
      <c r="AC26" s="13">
        <v>5125813</v>
      </c>
      <c r="AD26" s="13">
        <v>7886868</v>
      </c>
    </row>
    <row r="27" spans="1:30" ht="13.95" customHeight="1" x14ac:dyDescent="0.3">
      <c r="A27" s="12">
        <v>414</v>
      </c>
      <c r="B27" s="12" t="s">
        <v>31</v>
      </c>
      <c r="C27" s="12">
        <v>0</v>
      </c>
      <c r="D27" s="12">
        <v>17.600000000000001</v>
      </c>
      <c r="E27" s="12">
        <v>46.6</v>
      </c>
      <c r="F27" s="12">
        <v>64.2</v>
      </c>
      <c r="G27" s="13">
        <v>0</v>
      </c>
      <c r="H27" s="13">
        <v>432186</v>
      </c>
      <c r="I27" s="13">
        <v>1144438</v>
      </c>
      <c r="J27" s="13">
        <v>1576624</v>
      </c>
      <c r="K27" s="13">
        <v>0</v>
      </c>
      <c r="L27" s="13">
        <v>468868</v>
      </c>
      <c r="M27" s="13">
        <v>1241573</v>
      </c>
      <c r="N27" s="13">
        <v>1710441</v>
      </c>
      <c r="Q27" s="12">
        <v>414</v>
      </c>
      <c r="R27" s="12" t="s">
        <v>31</v>
      </c>
      <c r="S27" s="12">
        <v>0</v>
      </c>
      <c r="T27" s="12">
        <v>31.4</v>
      </c>
      <c r="U27" s="12">
        <v>96</v>
      </c>
      <c r="V27" s="12">
        <v>127.4</v>
      </c>
      <c r="W27" s="13">
        <v>0</v>
      </c>
      <c r="X27" s="13">
        <v>1006967</v>
      </c>
      <c r="Y27" s="13">
        <v>3077585</v>
      </c>
      <c r="Z27" s="13">
        <v>4084552</v>
      </c>
      <c r="AA27" s="13">
        <v>0</v>
      </c>
      <c r="AB27" s="13">
        <v>1111809</v>
      </c>
      <c r="AC27" s="13">
        <v>3398015</v>
      </c>
      <c r="AD27" s="13">
        <v>4509825</v>
      </c>
    </row>
    <row r="28" spans="1:30" ht="13.95" customHeight="1" x14ac:dyDescent="0.3">
      <c r="A28" s="12">
        <v>427</v>
      </c>
      <c r="B28" s="12" t="s">
        <v>32</v>
      </c>
      <c r="C28" s="12">
        <v>0</v>
      </c>
      <c r="D28" s="12">
        <v>22.8</v>
      </c>
      <c r="E28" s="12">
        <v>31.4</v>
      </c>
      <c r="F28" s="12">
        <v>54.2</v>
      </c>
      <c r="G28" s="13">
        <v>0</v>
      </c>
      <c r="H28" s="13">
        <v>1221026</v>
      </c>
      <c r="I28" s="13">
        <v>1680911</v>
      </c>
      <c r="J28" s="13">
        <v>2901937</v>
      </c>
      <c r="K28" s="13">
        <v>0</v>
      </c>
      <c r="L28" s="13">
        <v>1361527</v>
      </c>
      <c r="M28" s="13">
        <v>1874330</v>
      </c>
      <c r="N28" s="13">
        <v>3235857</v>
      </c>
      <c r="Q28" s="12">
        <v>427</v>
      </c>
      <c r="R28" s="12" t="s">
        <v>32</v>
      </c>
      <c r="S28" s="12">
        <v>0</v>
      </c>
      <c r="T28" s="12">
        <v>28.5</v>
      </c>
      <c r="U28" s="12">
        <v>49</v>
      </c>
      <c r="V28" s="12">
        <v>77.400000000000006</v>
      </c>
      <c r="W28" s="13">
        <v>0</v>
      </c>
      <c r="X28" s="13">
        <v>1656865</v>
      </c>
      <c r="Y28" s="13">
        <v>2850099</v>
      </c>
      <c r="Z28" s="13">
        <v>4506964</v>
      </c>
      <c r="AA28" s="13">
        <v>0</v>
      </c>
      <c r="AB28" s="13">
        <v>1884924</v>
      </c>
      <c r="AC28" s="13">
        <v>3242400</v>
      </c>
      <c r="AD28" s="13">
        <v>5127323</v>
      </c>
    </row>
    <row r="31" spans="1:30" ht="13.95" customHeight="1" x14ac:dyDescent="0.3">
      <c r="A31" t="s">
        <v>54</v>
      </c>
    </row>
    <row r="32" spans="1:30" ht="13.95" customHeight="1" x14ac:dyDescent="0.3">
      <c r="S32" s="101" t="s">
        <v>1</v>
      </c>
      <c r="T32" s="101"/>
      <c r="U32" s="101"/>
      <c r="V32" s="101"/>
      <c r="W32" s="102" t="s">
        <v>33</v>
      </c>
      <c r="X32" s="102"/>
      <c r="Y32" s="102"/>
      <c r="Z32" s="102"/>
      <c r="AA32" s="103" t="s">
        <v>35</v>
      </c>
      <c r="AB32" s="103"/>
      <c r="AC32" s="103"/>
      <c r="AD32" s="103"/>
    </row>
    <row r="33" spans="1:30" ht="13.95" customHeight="1" x14ac:dyDescent="0.3">
      <c r="C33" s="101" t="s">
        <v>1</v>
      </c>
      <c r="D33" s="101"/>
      <c r="E33" s="101"/>
      <c r="F33" s="101"/>
      <c r="G33" s="102" t="s">
        <v>33</v>
      </c>
      <c r="H33" s="102"/>
      <c r="I33" s="102"/>
      <c r="J33" s="102"/>
      <c r="K33" s="103" t="s">
        <v>35</v>
      </c>
      <c r="L33" s="103"/>
      <c r="M33" s="103"/>
      <c r="N33" s="103"/>
      <c r="Q33" s="10" t="s">
        <v>7</v>
      </c>
      <c r="R33" s="10" t="s">
        <v>8</v>
      </c>
      <c r="S33" s="14" t="s">
        <v>9</v>
      </c>
      <c r="T33" s="14" t="s">
        <v>10</v>
      </c>
      <c r="U33" s="14" t="s">
        <v>11</v>
      </c>
      <c r="V33" s="14" t="s">
        <v>12</v>
      </c>
      <c r="W33" s="15" t="s">
        <v>9</v>
      </c>
      <c r="X33" s="15" t="s">
        <v>10</v>
      </c>
      <c r="Y33" s="15" t="s">
        <v>11</v>
      </c>
      <c r="Z33" s="15" t="s">
        <v>12</v>
      </c>
      <c r="AA33" s="16" t="s">
        <v>9</v>
      </c>
      <c r="AB33" s="16" t="s">
        <v>10</v>
      </c>
      <c r="AC33" s="16" t="s">
        <v>11</v>
      </c>
      <c r="AD33" s="16" t="s">
        <v>12</v>
      </c>
    </row>
    <row r="34" spans="1:30" ht="13.95" customHeight="1" x14ac:dyDescent="0.3">
      <c r="A34" s="10" t="s">
        <v>7</v>
      </c>
      <c r="B34" s="10" t="s">
        <v>8</v>
      </c>
      <c r="C34" s="14" t="s">
        <v>9</v>
      </c>
      <c r="D34" s="14" t="s">
        <v>10</v>
      </c>
      <c r="E34" s="14" t="s">
        <v>11</v>
      </c>
      <c r="F34" s="14" t="s">
        <v>12</v>
      </c>
      <c r="G34" s="15" t="s">
        <v>9</v>
      </c>
      <c r="H34" s="15" t="s">
        <v>10</v>
      </c>
      <c r="I34" s="15" t="s">
        <v>11</v>
      </c>
      <c r="J34" s="15" t="s">
        <v>12</v>
      </c>
      <c r="K34" s="16" t="s">
        <v>9</v>
      </c>
      <c r="L34" s="16" t="s">
        <v>10</v>
      </c>
      <c r="M34" s="16" t="s">
        <v>11</v>
      </c>
      <c r="N34" s="16" t="s">
        <v>12</v>
      </c>
      <c r="Q34" s="12">
        <v>0</v>
      </c>
      <c r="R34" s="12" t="s">
        <v>12</v>
      </c>
      <c r="S34" s="11">
        <v>1500</v>
      </c>
      <c r="T34" s="12">
        <v>416.1</v>
      </c>
      <c r="U34" s="12">
        <v>837.6</v>
      </c>
      <c r="V34" s="11">
        <v>2753.7</v>
      </c>
      <c r="W34" s="13">
        <v>91188196</v>
      </c>
      <c r="X34" s="13">
        <v>17808482</v>
      </c>
      <c r="Y34" s="13">
        <v>32149283</v>
      </c>
      <c r="Z34" s="13">
        <v>141145960</v>
      </c>
      <c r="AA34" s="13">
        <v>112067757</v>
      </c>
      <c r="AB34" s="13">
        <v>30834152</v>
      </c>
      <c r="AC34" s="13">
        <v>56480238</v>
      </c>
      <c r="AD34" s="13">
        <v>199382147</v>
      </c>
    </row>
    <row r="35" spans="1:30" ht="13.95" customHeight="1" x14ac:dyDescent="0.3">
      <c r="A35" s="12">
        <v>0</v>
      </c>
      <c r="B35" s="12" t="s">
        <v>12</v>
      </c>
      <c r="C35" s="11">
        <v>1500</v>
      </c>
      <c r="D35" s="12">
        <v>152.19999999999999</v>
      </c>
      <c r="E35" s="12">
        <v>357.5</v>
      </c>
      <c r="F35" s="11">
        <v>2009.7</v>
      </c>
      <c r="G35" s="13">
        <v>70751838</v>
      </c>
      <c r="H35" s="13">
        <v>5446260</v>
      </c>
      <c r="I35" s="13">
        <v>12338689</v>
      </c>
      <c r="J35" s="13">
        <v>88536787</v>
      </c>
      <c r="K35" s="13">
        <v>85164114</v>
      </c>
      <c r="L35" s="13">
        <v>10836860</v>
      </c>
      <c r="M35" s="13">
        <v>20980064</v>
      </c>
      <c r="N35" s="13">
        <v>116981037</v>
      </c>
      <c r="Q35" s="12">
        <v>1</v>
      </c>
      <c r="R35" s="12" t="s">
        <v>13</v>
      </c>
      <c r="S35" s="12">
        <v>0</v>
      </c>
      <c r="T35" s="12">
        <v>0.6</v>
      </c>
      <c r="U35" s="12">
        <v>2.4</v>
      </c>
      <c r="V35" s="12">
        <v>3.1</v>
      </c>
      <c r="W35" s="13">
        <v>0</v>
      </c>
      <c r="X35" s="13">
        <v>8965</v>
      </c>
      <c r="Y35" s="13">
        <v>35952</v>
      </c>
      <c r="Z35" s="13">
        <v>44917</v>
      </c>
      <c r="AA35" s="13">
        <v>0</v>
      </c>
      <c r="AB35" s="13">
        <v>17933</v>
      </c>
      <c r="AC35" s="13">
        <v>71913</v>
      </c>
      <c r="AD35" s="13">
        <v>89846</v>
      </c>
    </row>
    <row r="36" spans="1:30" ht="13.95" customHeight="1" x14ac:dyDescent="0.3">
      <c r="A36" s="12">
        <v>1</v>
      </c>
      <c r="B36" s="12" t="s">
        <v>13</v>
      </c>
      <c r="C36" s="12">
        <v>0</v>
      </c>
      <c r="D36" s="12">
        <v>0.4</v>
      </c>
      <c r="E36" s="12">
        <v>1.6</v>
      </c>
      <c r="F36" s="12">
        <v>2.1</v>
      </c>
      <c r="G36" s="13">
        <v>0</v>
      </c>
      <c r="H36" s="13">
        <v>4225</v>
      </c>
      <c r="I36" s="13">
        <v>15203</v>
      </c>
      <c r="J36" s="13">
        <v>19428</v>
      </c>
      <c r="K36" s="13">
        <v>0</v>
      </c>
      <c r="L36" s="13">
        <v>7927</v>
      </c>
      <c r="M36" s="13">
        <v>28520</v>
      </c>
      <c r="N36" s="13">
        <v>36447</v>
      </c>
      <c r="Q36" s="12">
        <v>20</v>
      </c>
      <c r="R36" s="12" t="s">
        <v>14</v>
      </c>
      <c r="S36" s="12">
        <v>0</v>
      </c>
      <c r="T36" s="12">
        <v>0.2</v>
      </c>
      <c r="U36" s="12">
        <v>0.3</v>
      </c>
      <c r="V36" s="12">
        <v>0.5</v>
      </c>
      <c r="W36" s="13">
        <v>0</v>
      </c>
      <c r="X36" s="13">
        <v>9319</v>
      </c>
      <c r="Y36" s="13">
        <v>19981</v>
      </c>
      <c r="Z36" s="13">
        <v>29300</v>
      </c>
      <c r="AA36" s="13">
        <v>0</v>
      </c>
      <c r="AB36" s="13">
        <v>20072</v>
      </c>
      <c r="AC36" s="13">
        <v>43037</v>
      </c>
      <c r="AD36" s="13">
        <v>63109</v>
      </c>
    </row>
    <row r="37" spans="1:30" ht="13.95" customHeight="1" x14ac:dyDescent="0.3">
      <c r="A37" s="12">
        <v>20</v>
      </c>
      <c r="B37" s="12" t="s">
        <v>14</v>
      </c>
      <c r="C37" s="12">
        <v>0</v>
      </c>
      <c r="D37" s="12">
        <v>0</v>
      </c>
      <c r="E37" s="12">
        <v>0</v>
      </c>
      <c r="F37" s="12">
        <v>0</v>
      </c>
      <c r="G37" s="13">
        <v>0</v>
      </c>
      <c r="H37" s="13">
        <v>298</v>
      </c>
      <c r="I37" s="13">
        <v>507</v>
      </c>
      <c r="J37" s="13">
        <v>806</v>
      </c>
      <c r="K37" s="13">
        <v>0</v>
      </c>
      <c r="L37" s="13">
        <v>579</v>
      </c>
      <c r="M37" s="13">
        <v>985</v>
      </c>
      <c r="N37" s="13">
        <v>1564</v>
      </c>
      <c r="Q37" s="12">
        <v>33</v>
      </c>
      <c r="R37" s="12" t="s">
        <v>15</v>
      </c>
      <c r="S37" s="12">
        <v>0</v>
      </c>
      <c r="T37" s="12">
        <v>1.1000000000000001</v>
      </c>
      <c r="U37" s="12">
        <v>3</v>
      </c>
      <c r="V37" s="12">
        <v>4.0999999999999996</v>
      </c>
      <c r="W37" s="13">
        <v>0</v>
      </c>
      <c r="X37" s="13">
        <v>124969</v>
      </c>
      <c r="Y37" s="13">
        <v>345280</v>
      </c>
      <c r="Z37" s="13">
        <v>470249</v>
      </c>
      <c r="AA37" s="13">
        <v>0</v>
      </c>
      <c r="AB37" s="13">
        <v>439478</v>
      </c>
      <c r="AC37" s="13">
        <v>1214242</v>
      </c>
      <c r="AD37" s="13">
        <v>1653720</v>
      </c>
    </row>
    <row r="38" spans="1:30" ht="13.95" customHeight="1" x14ac:dyDescent="0.3">
      <c r="A38" s="12">
        <v>33</v>
      </c>
      <c r="B38" s="12" t="s">
        <v>15</v>
      </c>
      <c r="C38" s="12">
        <v>0</v>
      </c>
      <c r="D38" s="12">
        <v>0.8</v>
      </c>
      <c r="E38" s="12">
        <v>1.9</v>
      </c>
      <c r="F38" s="12">
        <v>2.6</v>
      </c>
      <c r="G38" s="13">
        <v>0</v>
      </c>
      <c r="H38" s="13">
        <v>69514</v>
      </c>
      <c r="I38" s="13">
        <v>163852</v>
      </c>
      <c r="J38" s="13">
        <v>233366</v>
      </c>
      <c r="K38" s="13">
        <v>0</v>
      </c>
      <c r="L38" s="13">
        <v>234280</v>
      </c>
      <c r="M38" s="13">
        <v>552222</v>
      </c>
      <c r="N38" s="13">
        <v>786503</v>
      </c>
      <c r="Q38" s="12">
        <v>34</v>
      </c>
      <c r="R38" s="12" t="s">
        <v>16</v>
      </c>
      <c r="S38" s="12">
        <v>0</v>
      </c>
      <c r="T38" s="12">
        <v>3.2</v>
      </c>
      <c r="U38" s="12">
        <v>2.7</v>
      </c>
      <c r="V38" s="12">
        <v>5.9</v>
      </c>
      <c r="W38" s="13">
        <v>0</v>
      </c>
      <c r="X38" s="13">
        <v>146191</v>
      </c>
      <c r="Y38" s="13">
        <v>120438</v>
      </c>
      <c r="Z38" s="13">
        <v>266629</v>
      </c>
      <c r="AA38" s="13">
        <v>0</v>
      </c>
      <c r="AB38" s="13">
        <v>171718</v>
      </c>
      <c r="AC38" s="13">
        <v>141468</v>
      </c>
      <c r="AD38" s="13">
        <v>313186</v>
      </c>
    </row>
    <row r="39" spans="1:30" ht="13.95" customHeight="1" x14ac:dyDescent="0.3">
      <c r="A39" s="12">
        <v>34</v>
      </c>
      <c r="B39" s="12" t="s">
        <v>16</v>
      </c>
      <c r="C39" s="12">
        <v>0</v>
      </c>
      <c r="D39" s="12">
        <v>1.4</v>
      </c>
      <c r="E39" s="12">
        <v>0.7</v>
      </c>
      <c r="F39" s="12">
        <v>2.1</v>
      </c>
      <c r="G39" s="13">
        <v>0</v>
      </c>
      <c r="H39" s="13">
        <v>65808</v>
      </c>
      <c r="I39" s="13">
        <v>33629</v>
      </c>
      <c r="J39" s="13">
        <v>99437</v>
      </c>
      <c r="K39" s="13">
        <v>0</v>
      </c>
      <c r="L39" s="13">
        <v>77232</v>
      </c>
      <c r="M39" s="13">
        <v>39467</v>
      </c>
      <c r="N39" s="13">
        <v>116698</v>
      </c>
      <c r="Q39" s="12">
        <v>41</v>
      </c>
      <c r="R39" s="12" t="s">
        <v>17</v>
      </c>
      <c r="S39" s="12">
        <v>0</v>
      </c>
      <c r="T39" s="12">
        <v>5.9</v>
      </c>
      <c r="U39" s="12">
        <v>14</v>
      </c>
      <c r="V39" s="12">
        <v>19.8</v>
      </c>
      <c r="W39" s="13">
        <v>0</v>
      </c>
      <c r="X39" s="13">
        <v>403451</v>
      </c>
      <c r="Y39" s="13">
        <v>963143</v>
      </c>
      <c r="Z39" s="13">
        <v>1366595</v>
      </c>
      <c r="AA39" s="13">
        <v>0</v>
      </c>
      <c r="AB39" s="13">
        <v>709852</v>
      </c>
      <c r="AC39" s="13">
        <v>1694601</v>
      </c>
      <c r="AD39" s="13">
        <v>2404453</v>
      </c>
    </row>
    <row r="40" spans="1:30" ht="13.95" customHeight="1" x14ac:dyDescent="0.3">
      <c r="A40" s="12">
        <v>41</v>
      </c>
      <c r="B40" s="12" t="s">
        <v>17</v>
      </c>
      <c r="C40" s="12">
        <v>0</v>
      </c>
      <c r="D40" s="12">
        <v>1.4</v>
      </c>
      <c r="E40" s="12">
        <v>2</v>
      </c>
      <c r="F40" s="12">
        <v>3.4</v>
      </c>
      <c r="G40" s="13">
        <v>0</v>
      </c>
      <c r="H40" s="13">
        <v>86657</v>
      </c>
      <c r="I40" s="13">
        <v>126904</v>
      </c>
      <c r="J40" s="13">
        <v>213561</v>
      </c>
      <c r="K40" s="13">
        <v>0</v>
      </c>
      <c r="L40" s="13">
        <v>137372</v>
      </c>
      <c r="M40" s="13">
        <v>201173</v>
      </c>
      <c r="N40" s="13">
        <v>338545</v>
      </c>
      <c r="Q40" s="12">
        <v>319</v>
      </c>
      <c r="R40" s="12" t="s">
        <v>18</v>
      </c>
      <c r="S40" s="12">
        <v>0</v>
      </c>
      <c r="T40" s="12">
        <v>6.7</v>
      </c>
      <c r="U40" s="12">
        <v>25</v>
      </c>
      <c r="V40" s="12">
        <v>31.7</v>
      </c>
      <c r="W40" s="13">
        <v>0</v>
      </c>
      <c r="X40" s="13">
        <v>463699</v>
      </c>
      <c r="Y40" s="13">
        <v>1728325</v>
      </c>
      <c r="Z40" s="13">
        <v>2192024</v>
      </c>
      <c r="AA40" s="13">
        <v>0</v>
      </c>
      <c r="AB40" s="13">
        <v>796707</v>
      </c>
      <c r="AC40" s="13">
        <v>2969532</v>
      </c>
      <c r="AD40" s="13">
        <v>3766240</v>
      </c>
    </row>
    <row r="41" spans="1:30" ht="13.95" customHeight="1" x14ac:dyDescent="0.3">
      <c r="A41" s="12">
        <v>319</v>
      </c>
      <c r="B41" s="12" t="s">
        <v>18</v>
      </c>
      <c r="C41" s="12">
        <v>0</v>
      </c>
      <c r="D41" s="12">
        <v>1.3</v>
      </c>
      <c r="E41" s="12">
        <v>4.3</v>
      </c>
      <c r="F41" s="12">
        <v>5.6</v>
      </c>
      <c r="G41" s="13">
        <v>0</v>
      </c>
      <c r="H41" s="13">
        <v>66687</v>
      </c>
      <c r="I41" s="13">
        <v>212561</v>
      </c>
      <c r="J41" s="13">
        <v>279248</v>
      </c>
      <c r="K41" s="13">
        <v>0</v>
      </c>
      <c r="L41" s="13">
        <v>114764</v>
      </c>
      <c r="M41" s="13">
        <v>365808</v>
      </c>
      <c r="N41" s="13">
        <v>480572</v>
      </c>
      <c r="Q41" s="12">
        <v>320</v>
      </c>
      <c r="R41" s="12" t="s">
        <v>19</v>
      </c>
      <c r="S41" s="12">
        <v>0</v>
      </c>
      <c r="T41" s="12">
        <v>2.7</v>
      </c>
      <c r="U41" s="12">
        <v>175</v>
      </c>
      <c r="V41" s="12">
        <v>177.6</v>
      </c>
      <c r="W41" s="13">
        <v>0</v>
      </c>
      <c r="X41" s="13">
        <v>74240</v>
      </c>
      <c r="Y41" s="13">
        <v>4899311</v>
      </c>
      <c r="Z41" s="13">
        <v>4973552</v>
      </c>
      <c r="AA41" s="13">
        <v>0</v>
      </c>
      <c r="AB41" s="13">
        <v>121068</v>
      </c>
      <c r="AC41" s="13">
        <v>7989648</v>
      </c>
      <c r="AD41" s="13">
        <v>8110716</v>
      </c>
    </row>
    <row r="42" spans="1:30" ht="13.95" customHeight="1" x14ac:dyDescent="0.3">
      <c r="A42" s="12">
        <v>320</v>
      </c>
      <c r="B42" s="12" t="s">
        <v>19</v>
      </c>
      <c r="C42" s="12">
        <v>0</v>
      </c>
      <c r="D42" s="12">
        <v>1.5</v>
      </c>
      <c r="E42" s="12">
        <v>93.3</v>
      </c>
      <c r="F42" s="12">
        <v>94.8</v>
      </c>
      <c r="G42" s="13">
        <v>0</v>
      </c>
      <c r="H42" s="13">
        <v>41153</v>
      </c>
      <c r="I42" s="13">
        <v>2606047</v>
      </c>
      <c r="J42" s="13">
        <v>2647200</v>
      </c>
      <c r="K42" s="13">
        <v>0</v>
      </c>
      <c r="L42" s="13">
        <v>65086</v>
      </c>
      <c r="M42" s="13">
        <v>4121649</v>
      </c>
      <c r="N42" s="13">
        <v>4186735</v>
      </c>
      <c r="Q42" s="12">
        <v>332</v>
      </c>
      <c r="R42" s="12" t="s">
        <v>20</v>
      </c>
      <c r="S42" s="12">
        <v>0</v>
      </c>
      <c r="T42" s="12">
        <v>18.2</v>
      </c>
      <c r="U42" s="12">
        <v>19.2</v>
      </c>
      <c r="V42" s="12">
        <v>37.4</v>
      </c>
      <c r="W42" s="13">
        <v>0</v>
      </c>
      <c r="X42" s="13">
        <v>907605</v>
      </c>
      <c r="Y42" s="13">
        <v>960979</v>
      </c>
      <c r="Z42" s="13">
        <v>1868584</v>
      </c>
      <c r="AA42" s="13">
        <v>0</v>
      </c>
      <c r="AB42" s="13">
        <v>1252690</v>
      </c>
      <c r="AC42" s="13">
        <v>1326357</v>
      </c>
      <c r="AD42" s="13">
        <v>2579047</v>
      </c>
    </row>
    <row r="43" spans="1:30" ht="13.95" customHeight="1" x14ac:dyDescent="0.3">
      <c r="A43" s="12">
        <v>332</v>
      </c>
      <c r="B43" s="12" t="s">
        <v>20</v>
      </c>
      <c r="C43" s="12">
        <v>0</v>
      </c>
      <c r="D43" s="12">
        <v>7.7</v>
      </c>
      <c r="E43" s="12">
        <v>6</v>
      </c>
      <c r="F43" s="12">
        <v>13.7</v>
      </c>
      <c r="G43" s="13">
        <v>0</v>
      </c>
      <c r="H43" s="13">
        <v>368116</v>
      </c>
      <c r="I43" s="13">
        <v>286225</v>
      </c>
      <c r="J43" s="13">
        <v>654341</v>
      </c>
      <c r="K43" s="13">
        <v>0</v>
      </c>
      <c r="L43" s="13">
        <v>519923</v>
      </c>
      <c r="M43" s="13">
        <v>404262</v>
      </c>
      <c r="N43" s="13">
        <v>924184</v>
      </c>
      <c r="Q43" s="12">
        <v>341</v>
      </c>
      <c r="R43" s="12" t="s">
        <v>21</v>
      </c>
      <c r="S43" s="12">
        <v>0</v>
      </c>
      <c r="T43" s="12">
        <v>20</v>
      </c>
      <c r="U43" s="12">
        <v>11</v>
      </c>
      <c r="V43" s="12">
        <v>30.9</v>
      </c>
      <c r="W43" s="13">
        <v>0</v>
      </c>
      <c r="X43" s="13">
        <v>1236180</v>
      </c>
      <c r="Y43" s="13">
        <v>678078</v>
      </c>
      <c r="Z43" s="13">
        <v>1914259</v>
      </c>
      <c r="AA43" s="13">
        <v>0</v>
      </c>
      <c r="AB43" s="13">
        <v>2602268</v>
      </c>
      <c r="AC43" s="13">
        <v>1427415</v>
      </c>
      <c r="AD43" s="13">
        <v>4029683</v>
      </c>
    </row>
    <row r="44" spans="1:30" ht="13.95" customHeight="1" x14ac:dyDescent="0.3">
      <c r="A44" s="12">
        <v>341</v>
      </c>
      <c r="B44" s="12" t="s">
        <v>21</v>
      </c>
      <c r="C44" s="12">
        <v>0</v>
      </c>
      <c r="D44" s="12">
        <v>9.1</v>
      </c>
      <c r="E44" s="12">
        <v>3.6</v>
      </c>
      <c r="F44" s="12">
        <v>12.7</v>
      </c>
      <c r="G44" s="13">
        <v>0</v>
      </c>
      <c r="H44" s="13">
        <v>488821</v>
      </c>
      <c r="I44" s="13">
        <v>196940</v>
      </c>
      <c r="J44" s="13">
        <v>685761</v>
      </c>
      <c r="K44" s="13">
        <v>0</v>
      </c>
      <c r="L44" s="13">
        <v>1285439</v>
      </c>
      <c r="M44" s="13">
        <v>517886</v>
      </c>
      <c r="N44" s="13">
        <v>1803325</v>
      </c>
      <c r="Q44" s="12">
        <v>354</v>
      </c>
      <c r="R44" s="12" t="s">
        <v>22</v>
      </c>
      <c r="S44" s="12">
        <v>0</v>
      </c>
      <c r="T44" s="12">
        <v>29.7</v>
      </c>
      <c r="U44" s="12">
        <v>57.9</v>
      </c>
      <c r="V44" s="12">
        <v>87.7</v>
      </c>
      <c r="W44" s="13">
        <v>0</v>
      </c>
      <c r="X44" s="13">
        <v>1748716</v>
      </c>
      <c r="Y44" s="13">
        <v>3406988</v>
      </c>
      <c r="Z44" s="13">
        <v>5155704</v>
      </c>
      <c r="AA44" s="13">
        <v>0</v>
      </c>
      <c r="AB44" s="13">
        <v>3666827</v>
      </c>
      <c r="AC44" s="13">
        <v>7144005</v>
      </c>
      <c r="AD44" s="13">
        <v>10810832</v>
      </c>
    </row>
    <row r="45" spans="1:30" ht="13.95" customHeight="1" x14ac:dyDescent="0.3">
      <c r="A45" s="12">
        <v>354</v>
      </c>
      <c r="B45" s="12" t="s">
        <v>22</v>
      </c>
      <c r="C45" s="12">
        <v>0</v>
      </c>
      <c r="D45" s="12">
        <v>13.4</v>
      </c>
      <c r="E45" s="12">
        <v>20.9</v>
      </c>
      <c r="F45" s="12">
        <v>34.4</v>
      </c>
      <c r="G45" s="13">
        <v>0</v>
      </c>
      <c r="H45" s="13">
        <v>541479</v>
      </c>
      <c r="I45" s="13">
        <v>843350</v>
      </c>
      <c r="J45" s="13">
        <v>1384829</v>
      </c>
      <c r="K45" s="13">
        <v>0</v>
      </c>
      <c r="L45" s="13">
        <v>1126111</v>
      </c>
      <c r="M45" s="13">
        <v>1753911</v>
      </c>
      <c r="N45" s="13">
        <v>2880022</v>
      </c>
      <c r="Q45" s="12">
        <v>360</v>
      </c>
      <c r="R45" s="12" t="s">
        <v>23</v>
      </c>
      <c r="S45" s="12">
        <v>0</v>
      </c>
      <c r="T45" s="12">
        <v>30.1</v>
      </c>
      <c r="U45" s="12">
        <v>59.1</v>
      </c>
      <c r="V45" s="12">
        <v>89.2</v>
      </c>
      <c r="W45" s="13">
        <v>0</v>
      </c>
      <c r="X45" s="13">
        <v>459580</v>
      </c>
      <c r="Y45" s="13">
        <v>901158</v>
      </c>
      <c r="Z45" s="13">
        <v>1360738</v>
      </c>
      <c r="AA45" s="13">
        <v>0</v>
      </c>
      <c r="AB45" s="13">
        <v>5818712</v>
      </c>
      <c r="AC45" s="13">
        <v>11409491</v>
      </c>
      <c r="AD45" s="13">
        <v>17228203</v>
      </c>
    </row>
    <row r="46" spans="1:30" ht="13.95" customHeight="1" x14ac:dyDescent="0.3">
      <c r="A46" s="12">
        <v>360</v>
      </c>
      <c r="B46" s="12" t="s">
        <v>23</v>
      </c>
      <c r="C46" s="12">
        <v>0</v>
      </c>
      <c r="D46" s="12">
        <v>6.6</v>
      </c>
      <c r="E46" s="12">
        <v>10.3</v>
      </c>
      <c r="F46" s="12">
        <v>16.899999999999999</v>
      </c>
      <c r="G46" s="13">
        <v>0</v>
      </c>
      <c r="H46" s="13">
        <v>132024</v>
      </c>
      <c r="I46" s="13">
        <v>207443</v>
      </c>
      <c r="J46" s="13">
        <v>339467</v>
      </c>
      <c r="K46" s="13">
        <v>0</v>
      </c>
      <c r="L46" s="13">
        <v>2633716</v>
      </c>
      <c r="M46" s="13">
        <v>4138226</v>
      </c>
      <c r="N46" s="13">
        <v>6771942</v>
      </c>
      <c r="Q46" s="12">
        <v>367</v>
      </c>
      <c r="R46" s="12" t="s">
        <v>24</v>
      </c>
      <c r="S46" s="11">
        <v>1500</v>
      </c>
      <c r="T46" s="12">
        <v>94.8</v>
      </c>
      <c r="U46" s="12">
        <v>34</v>
      </c>
      <c r="V46" s="11">
        <v>1628.8</v>
      </c>
      <c r="W46" s="13">
        <v>91188196</v>
      </c>
      <c r="X46" s="13">
        <v>5763920</v>
      </c>
      <c r="Y46" s="13">
        <v>2067593</v>
      </c>
      <c r="Z46" s="13">
        <v>99019709</v>
      </c>
      <c r="AA46" s="13">
        <v>112067757</v>
      </c>
      <c r="AB46" s="13">
        <v>7083698</v>
      </c>
      <c r="AC46" s="13">
        <v>2541014</v>
      </c>
      <c r="AD46" s="13">
        <v>121692469</v>
      </c>
    </row>
    <row r="47" spans="1:30" ht="13.95" customHeight="1" x14ac:dyDescent="0.3">
      <c r="A47" s="12">
        <v>367</v>
      </c>
      <c r="B47" s="12" t="s">
        <v>24</v>
      </c>
      <c r="C47" s="11">
        <v>1500</v>
      </c>
      <c r="D47" s="12">
        <v>23.3</v>
      </c>
      <c r="E47" s="12">
        <v>5.0999999999999996</v>
      </c>
      <c r="F47" s="11">
        <v>1528.4</v>
      </c>
      <c r="G47" s="13">
        <v>70751838</v>
      </c>
      <c r="H47" s="13">
        <v>1099880</v>
      </c>
      <c r="I47" s="13">
        <v>238285</v>
      </c>
      <c r="J47" s="13">
        <v>72090003</v>
      </c>
      <c r="K47" s="13">
        <v>85164114</v>
      </c>
      <c r="L47" s="13">
        <v>1323927</v>
      </c>
      <c r="M47" s="13">
        <v>286824</v>
      </c>
      <c r="N47" s="13">
        <v>86774865</v>
      </c>
      <c r="Q47" s="12">
        <v>381</v>
      </c>
      <c r="R47" s="12" t="s">
        <v>25</v>
      </c>
      <c r="S47" s="12">
        <v>0</v>
      </c>
      <c r="T47" s="12">
        <v>7.6</v>
      </c>
      <c r="U47" s="12">
        <v>4.9000000000000004</v>
      </c>
      <c r="V47" s="12">
        <v>12.4</v>
      </c>
      <c r="W47" s="13">
        <v>0</v>
      </c>
      <c r="X47" s="13">
        <v>778994</v>
      </c>
      <c r="Y47" s="13">
        <v>499620</v>
      </c>
      <c r="Z47" s="13">
        <v>1278615</v>
      </c>
      <c r="AA47" s="13">
        <v>0</v>
      </c>
      <c r="AB47" s="13">
        <v>948901</v>
      </c>
      <c r="AC47" s="13">
        <v>608593</v>
      </c>
      <c r="AD47" s="13">
        <v>1557494</v>
      </c>
    </row>
    <row r="48" spans="1:30" ht="13.95" customHeight="1" x14ac:dyDescent="0.3">
      <c r="A48" s="12">
        <v>381</v>
      </c>
      <c r="B48" s="12" t="s">
        <v>25</v>
      </c>
      <c r="C48" s="12">
        <v>0</v>
      </c>
      <c r="D48" s="12">
        <v>1.4</v>
      </c>
      <c r="E48" s="12">
        <v>0.5</v>
      </c>
      <c r="F48" s="12">
        <v>1.9</v>
      </c>
      <c r="G48" s="13">
        <v>0</v>
      </c>
      <c r="H48" s="13">
        <v>86988</v>
      </c>
      <c r="I48" s="13">
        <v>30476</v>
      </c>
      <c r="J48" s="13">
        <v>117464</v>
      </c>
      <c r="K48" s="13">
        <v>0</v>
      </c>
      <c r="L48" s="13">
        <v>105981</v>
      </c>
      <c r="M48" s="13">
        <v>37130</v>
      </c>
      <c r="N48" s="13">
        <v>143111</v>
      </c>
      <c r="Q48" s="12">
        <v>382</v>
      </c>
      <c r="R48" s="12" t="s">
        <v>26</v>
      </c>
      <c r="S48" s="12">
        <v>0</v>
      </c>
      <c r="T48" s="12">
        <v>103.1</v>
      </c>
      <c r="U48" s="12">
        <v>39.299999999999997</v>
      </c>
      <c r="V48" s="12">
        <v>142.4</v>
      </c>
      <c r="W48" s="13">
        <v>0</v>
      </c>
      <c r="X48" s="13">
        <v>3134113</v>
      </c>
      <c r="Y48" s="13">
        <v>1193963</v>
      </c>
      <c r="Z48" s="13">
        <v>4328076</v>
      </c>
      <c r="AA48" s="13">
        <v>0</v>
      </c>
      <c r="AB48" s="13">
        <v>3953154</v>
      </c>
      <c r="AC48" s="13">
        <v>1505982</v>
      </c>
      <c r="AD48" s="13">
        <v>5459136</v>
      </c>
    </row>
    <row r="49" spans="1:30" ht="13.95" customHeight="1" x14ac:dyDescent="0.3">
      <c r="A49" s="12">
        <v>382</v>
      </c>
      <c r="B49" s="12" t="s">
        <v>26</v>
      </c>
      <c r="C49" s="12">
        <v>0</v>
      </c>
      <c r="D49" s="12">
        <v>22.7</v>
      </c>
      <c r="E49" s="12">
        <v>5.3</v>
      </c>
      <c r="F49" s="12">
        <v>28</v>
      </c>
      <c r="G49" s="13">
        <v>0</v>
      </c>
      <c r="H49" s="13">
        <v>879277</v>
      </c>
      <c r="I49" s="13">
        <v>205321</v>
      </c>
      <c r="J49" s="13">
        <v>1084597</v>
      </c>
      <c r="K49" s="13">
        <v>0</v>
      </c>
      <c r="L49" s="13">
        <v>1286096</v>
      </c>
      <c r="M49" s="13">
        <v>300317</v>
      </c>
      <c r="N49" s="13">
        <v>1586413</v>
      </c>
      <c r="Q49" s="12">
        <v>391</v>
      </c>
      <c r="R49" s="12" t="s">
        <v>27</v>
      </c>
      <c r="S49" s="12">
        <v>0</v>
      </c>
      <c r="T49" s="12">
        <v>0.3</v>
      </c>
      <c r="U49" s="12">
        <v>25.3</v>
      </c>
      <c r="V49" s="12">
        <v>25.6</v>
      </c>
      <c r="W49" s="13">
        <v>0</v>
      </c>
      <c r="X49" s="13">
        <v>8010</v>
      </c>
      <c r="Y49" s="13">
        <v>737212</v>
      </c>
      <c r="Z49" s="13">
        <v>745223</v>
      </c>
      <c r="AA49" s="13">
        <v>0</v>
      </c>
      <c r="AB49" s="13">
        <v>8514</v>
      </c>
      <c r="AC49" s="13">
        <v>783545</v>
      </c>
      <c r="AD49" s="13">
        <v>792059</v>
      </c>
    </row>
    <row r="50" spans="1:30" ht="13.95" customHeight="1" x14ac:dyDescent="0.3">
      <c r="A50" s="12">
        <v>391</v>
      </c>
      <c r="B50" s="12" t="s">
        <v>27</v>
      </c>
      <c r="C50" s="12">
        <v>0</v>
      </c>
      <c r="D50" s="12">
        <v>0.1</v>
      </c>
      <c r="E50" s="12">
        <v>6.6</v>
      </c>
      <c r="F50" s="12">
        <v>6.7</v>
      </c>
      <c r="G50" s="13">
        <v>0</v>
      </c>
      <c r="H50" s="13">
        <v>1248</v>
      </c>
      <c r="I50" s="13">
        <v>107406</v>
      </c>
      <c r="J50" s="13">
        <v>108654</v>
      </c>
      <c r="K50" s="13">
        <v>0</v>
      </c>
      <c r="L50" s="13">
        <v>1352</v>
      </c>
      <c r="M50" s="13">
        <v>116347</v>
      </c>
      <c r="N50" s="13">
        <v>117699</v>
      </c>
      <c r="Q50" s="12">
        <v>394</v>
      </c>
      <c r="R50" s="12" t="s">
        <v>28</v>
      </c>
      <c r="S50" s="12">
        <v>0</v>
      </c>
      <c r="T50" s="12">
        <v>0.2</v>
      </c>
      <c r="U50" s="12">
        <v>174.2</v>
      </c>
      <c r="V50" s="12">
        <v>174.4</v>
      </c>
      <c r="W50" s="13">
        <v>0</v>
      </c>
      <c r="X50" s="13">
        <v>11283</v>
      </c>
      <c r="Y50" s="13">
        <v>8338056</v>
      </c>
      <c r="Z50" s="13">
        <v>8349339</v>
      </c>
      <c r="AA50" s="13">
        <v>0</v>
      </c>
      <c r="AB50" s="13">
        <v>12209</v>
      </c>
      <c r="AC50" s="13">
        <v>9021677</v>
      </c>
      <c r="AD50" s="13">
        <v>9033886</v>
      </c>
    </row>
    <row r="51" spans="1:30" ht="13.95" customHeight="1" x14ac:dyDescent="0.3">
      <c r="A51" s="12">
        <v>394</v>
      </c>
      <c r="B51" s="12" t="s">
        <v>28</v>
      </c>
      <c r="C51" s="12">
        <v>0</v>
      </c>
      <c r="D51" s="12">
        <v>0.2</v>
      </c>
      <c r="E51" s="12">
        <v>94.6</v>
      </c>
      <c r="F51" s="12">
        <v>94.8</v>
      </c>
      <c r="G51" s="13">
        <v>0</v>
      </c>
      <c r="H51" s="13">
        <v>7393</v>
      </c>
      <c r="I51" s="13">
        <v>4622460</v>
      </c>
      <c r="J51" s="13">
        <v>4629853</v>
      </c>
      <c r="K51" s="13">
        <v>0</v>
      </c>
      <c r="L51" s="13">
        <v>8079</v>
      </c>
      <c r="M51" s="13">
        <v>5051832</v>
      </c>
      <c r="N51" s="13">
        <v>5059912</v>
      </c>
      <c r="Q51" s="12">
        <v>402</v>
      </c>
      <c r="R51" s="12" t="s">
        <v>29</v>
      </c>
      <c r="S51" s="12">
        <v>0</v>
      </c>
      <c r="T51" s="12">
        <v>11.5</v>
      </c>
      <c r="U51" s="12">
        <v>24.4</v>
      </c>
      <c r="V51" s="12">
        <v>35.799999999999997</v>
      </c>
      <c r="W51" s="13">
        <v>0</v>
      </c>
      <c r="X51" s="13">
        <v>247154</v>
      </c>
      <c r="Y51" s="13">
        <v>525395</v>
      </c>
      <c r="Z51" s="13">
        <v>772550</v>
      </c>
      <c r="AA51" s="13">
        <v>0</v>
      </c>
      <c r="AB51" s="13">
        <v>331456</v>
      </c>
      <c r="AC51" s="13">
        <v>704603</v>
      </c>
      <c r="AD51" s="13">
        <v>1036059</v>
      </c>
    </row>
    <row r="52" spans="1:30" ht="13.95" customHeight="1" x14ac:dyDescent="0.3">
      <c r="A52" s="12">
        <v>402</v>
      </c>
      <c r="B52" s="12" t="s">
        <v>29</v>
      </c>
      <c r="C52" s="12">
        <v>0</v>
      </c>
      <c r="D52" s="12">
        <v>3.3</v>
      </c>
      <c r="E52" s="12">
        <v>5.7</v>
      </c>
      <c r="F52" s="12">
        <v>9</v>
      </c>
      <c r="G52" s="13">
        <v>0</v>
      </c>
      <c r="H52" s="13">
        <v>47210</v>
      </c>
      <c r="I52" s="13">
        <v>83086</v>
      </c>
      <c r="J52" s="13">
        <v>130296</v>
      </c>
      <c r="K52" s="13">
        <v>0</v>
      </c>
      <c r="L52" s="13">
        <v>73906</v>
      </c>
      <c r="M52" s="13">
        <v>130068</v>
      </c>
      <c r="N52" s="13">
        <v>203975</v>
      </c>
      <c r="Q52" s="12">
        <v>411</v>
      </c>
      <c r="R52" s="12" t="s">
        <v>30</v>
      </c>
      <c r="S52" s="12">
        <v>0</v>
      </c>
      <c r="T52" s="12">
        <v>50.3</v>
      </c>
      <c r="U52" s="12">
        <v>93.4</v>
      </c>
      <c r="V52" s="12">
        <v>143.80000000000001</v>
      </c>
      <c r="W52" s="13">
        <v>0</v>
      </c>
      <c r="X52" s="13">
        <v>950174</v>
      </c>
      <c r="Y52" s="13">
        <v>1763968</v>
      </c>
      <c r="Z52" s="13">
        <v>2714142</v>
      </c>
      <c r="AA52" s="13">
        <v>0</v>
      </c>
      <c r="AB52" s="13">
        <v>1380528</v>
      </c>
      <c r="AC52" s="13">
        <v>2562907</v>
      </c>
      <c r="AD52" s="13">
        <v>3943434</v>
      </c>
    </row>
    <row r="53" spans="1:30" ht="13.95" customHeight="1" x14ac:dyDescent="0.3">
      <c r="A53" s="12">
        <v>411</v>
      </c>
      <c r="B53" s="12" t="s">
        <v>30</v>
      </c>
      <c r="C53" s="12">
        <v>0</v>
      </c>
      <c r="D53" s="12">
        <v>37.4</v>
      </c>
      <c r="E53" s="12">
        <v>55.9</v>
      </c>
      <c r="F53" s="12">
        <v>93.4</v>
      </c>
      <c r="G53" s="13">
        <v>0</v>
      </c>
      <c r="H53" s="13">
        <v>632877</v>
      </c>
      <c r="I53" s="13">
        <v>946320</v>
      </c>
      <c r="J53" s="13">
        <v>1579197</v>
      </c>
      <c r="K53" s="13">
        <v>0</v>
      </c>
      <c r="L53" s="13">
        <v>919892</v>
      </c>
      <c r="M53" s="13">
        <v>1375485</v>
      </c>
      <c r="N53" s="13">
        <v>2295376</v>
      </c>
      <c r="Q53" s="12">
        <v>414</v>
      </c>
      <c r="R53" s="12" t="s">
        <v>31</v>
      </c>
      <c r="S53" s="12">
        <v>0</v>
      </c>
      <c r="T53" s="12">
        <v>15.7</v>
      </c>
      <c r="U53" s="12">
        <v>48</v>
      </c>
      <c r="V53" s="12">
        <v>63.7</v>
      </c>
      <c r="W53" s="13">
        <v>0</v>
      </c>
      <c r="X53" s="13">
        <v>503483</v>
      </c>
      <c r="Y53" s="13">
        <v>1538793</v>
      </c>
      <c r="Z53" s="13">
        <v>2042276</v>
      </c>
      <c r="AA53" s="13">
        <v>0</v>
      </c>
      <c r="AB53" s="13">
        <v>555905</v>
      </c>
      <c r="AC53" s="13">
        <v>1699008</v>
      </c>
      <c r="AD53" s="13">
        <v>2254912</v>
      </c>
    </row>
    <row r="54" spans="1:30" ht="13.95" customHeight="1" x14ac:dyDescent="0.3">
      <c r="A54" s="12">
        <v>414</v>
      </c>
      <c r="B54" s="12" t="s">
        <v>31</v>
      </c>
      <c r="C54" s="12">
        <v>0</v>
      </c>
      <c r="D54" s="12">
        <v>8.8000000000000007</v>
      </c>
      <c r="E54" s="12">
        <v>23.3</v>
      </c>
      <c r="F54" s="12">
        <v>32.1</v>
      </c>
      <c r="G54" s="13">
        <v>0</v>
      </c>
      <c r="H54" s="13">
        <v>216093</v>
      </c>
      <c r="I54" s="13">
        <v>572219</v>
      </c>
      <c r="J54" s="13">
        <v>788312</v>
      </c>
      <c r="K54" s="13">
        <v>0</v>
      </c>
      <c r="L54" s="13">
        <v>234434</v>
      </c>
      <c r="M54" s="13">
        <v>620786</v>
      </c>
      <c r="N54" s="13">
        <v>855221</v>
      </c>
      <c r="Q54" s="12">
        <v>427</v>
      </c>
      <c r="R54" s="12" t="s">
        <v>32</v>
      </c>
      <c r="S54" s="12">
        <v>0</v>
      </c>
      <c r="T54" s="12">
        <v>14.2</v>
      </c>
      <c r="U54" s="12">
        <v>24.5</v>
      </c>
      <c r="V54" s="12">
        <v>38.700000000000003</v>
      </c>
      <c r="W54" s="13">
        <v>0</v>
      </c>
      <c r="X54" s="13">
        <v>828432</v>
      </c>
      <c r="Y54" s="13">
        <v>1425050</v>
      </c>
      <c r="Z54" s="13">
        <v>2253482</v>
      </c>
      <c r="AA54" s="13">
        <v>0</v>
      </c>
      <c r="AB54" s="13">
        <v>942462</v>
      </c>
      <c r="AC54" s="13">
        <v>1621200</v>
      </c>
      <c r="AD54" s="13">
        <v>2563662</v>
      </c>
    </row>
    <row r="55" spans="1:30" ht="13.95" customHeight="1" x14ac:dyDescent="0.3">
      <c r="A55" s="12">
        <v>427</v>
      </c>
      <c r="B55" s="12" t="s">
        <v>32</v>
      </c>
      <c r="C55" s="12">
        <v>0</v>
      </c>
      <c r="D55" s="12">
        <v>11.4</v>
      </c>
      <c r="E55" s="12">
        <v>15.7</v>
      </c>
      <c r="F55" s="12">
        <v>27.1</v>
      </c>
      <c r="G55" s="13">
        <v>0</v>
      </c>
      <c r="H55" s="13">
        <v>610513</v>
      </c>
      <c r="I55" s="13">
        <v>840456</v>
      </c>
      <c r="J55" s="13">
        <v>1450969</v>
      </c>
      <c r="K55" s="13">
        <v>0</v>
      </c>
      <c r="L55" s="13">
        <v>680763</v>
      </c>
      <c r="M55" s="13">
        <v>937165</v>
      </c>
      <c r="N55" s="13">
        <v>1617928</v>
      </c>
    </row>
    <row r="57" spans="1:30" ht="13.95" customHeight="1" x14ac:dyDescent="0.3">
      <c r="R57" s="36"/>
      <c r="S57" s="36"/>
      <c r="T57" s="36"/>
      <c r="U57" s="36"/>
      <c r="V57" s="36"/>
    </row>
    <row r="58" spans="1:30" ht="13.95" customHeight="1" x14ac:dyDescent="0.3">
      <c r="B58" s="36"/>
      <c r="C58" s="36"/>
      <c r="D58" s="36"/>
      <c r="E58" s="36"/>
      <c r="F58" s="36"/>
      <c r="R58" s="36"/>
      <c r="S58" s="36"/>
      <c r="T58" s="36"/>
      <c r="U58" s="36"/>
      <c r="V58" s="36"/>
    </row>
    <row r="59" spans="1:30" ht="13.95" customHeight="1" x14ac:dyDescent="0.3">
      <c r="B59" s="37"/>
      <c r="R59" s="37"/>
    </row>
    <row r="60" spans="1:30" ht="13.95" customHeight="1" x14ac:dyDescent="0.3">
      <c r="B60" s="37"/>
      <c r="R60" s="37"/>
    </row>
    <row r="61" spans="1:30" ht="13.95" customHeight="1" x14ac:dyDescent="0.3">
      <c r="B61" s="37"/>
      <c r="R61" s="37"/>
    </row>
    <row r="62" spans="1:30" ht="13.95" customHeight="1" x14ac:dyDescent="0.3">
      <c r="B62" s="37"/>
      <c r="R62" s="37"/>
    </row>
    <row r="63" spans="1:30" ht="13.95" customHeight="1" x14ac:dyDescent="0.3">
      <c r="B63" s="37"/>
      <c r="R63" s="37"/>
    </row>
    <row r="64" spans="1:30" ht="13.95" customHeight="1" x14ac:dyDescent="0.3">
      <c r="B64" s="37"/>
      <c r="R64" s="37"/>
    </row>
    <row r="65" spans="2:18" ht="13.95" customHeight="1" x14ac:dyDescent="0.3">
      <c r="B65" s="37"/>
      <c r="R65" s="37"/>
    </row>
    <row r="66" spans="2:18" ht="13.95" customHeight="1" x14ac:dyDescent="0.3">
      <c r="B66" s="37"/>
      <c r="R66" s="37"/>
    </row>
    <row r="67" spans="2:18" ht="13.95" customHeight="1" x14ac:dyDescent="0.3">
      <c r="B67" s="37"/>
      <c r="R67" s="37"/>
    </row>
    <row r="68" spans="2:18" ht="13.95" customHeight="1" x14ac:dyDescent="0.3">
      <c r="B68" s="37"/>
      <c r="R68" s="37"/>
    </row>
    <row r="69" spans="2:18" ht="13.95" customHeight="1" x14ac:dyDescent="0.3">
      <c r="B69" s="37"/>
      <c r="R69" s="37"/>
    </row>
    <row r="70" spans="2:18" ht="13.95" customHeight="1" x14ac:dyDescent="0.3">
      <c r="B70" s="37"/>
      <c r="R70" s="37"/>
    </row>
    <row r="71" spans="2:18" ht="13.95" customHeight="1" x14ac:dyDescent="0.3">
      <c r="B71" s="37"/>
      <c r="R71" s="37"/>
    </row>
    <row r="72" spans="2:18" ht="13.95" customHeight="1" x14ac:dyDescent="0.3">
      <c r="B72" s="37"/>
      <c r="R72" s="37"/>
    </row>
    <row r="73" spans="2:18" ht="13.95" customHeight="1" x14ac:dyDescent="0.3">
      <c r="B73" s="37"/>
      <c r="R73" s="37"/>
    </row>
    <row r="74" spans="2:18" ht="13.95" customHeight="1" x14ac:dyDescent="0.3">
      <c r="B74" s="37"/>
      <c r="R74" s="37"/>
    </row>
    <row r="75" spans="2:18" ht="13.95" customHeight="1" x14ac:dyDescent="0.3">
      <c r="B75" s="37"/>
      <c r="R75" s="37"/>
    </row>
    <row r="76" spans="2:18" ht="13.95" customHeight="1" x14ac:dyDescent="0.3">
      <c r="B76" s="37"/>
      <c r="R76" s="37"/>
    </row>
    <row r="77" spans="2:18" ht="13.95" customHeight="1" x14ac:dyDescent="0.3">
      <c r="B77" s="37"/>
      <c r="R77" s="37"/>
    </row>
    <row r="78" spans="2:18" ht="13.95" customHeight="1" x14ac:dyDescent="0.3">
      <c r="B78" s="37"/>
      <c r="R78" s="37"/>
    </row>
    <row r="79" spans="2:18" ht="13.95" customHeight="1" x14ac:dyDescent="0.3">
      <c r="B79" s="37"/>
      <c r="R79" s="37"/>
    </row>
    <row r="80" spans="2:18" ht="13.95" customHeight="1" x14ac:dyDescent="0.3">
      <c r="B80" s="37"/>
    </row>
  </sheetData>
  <customSheetViews>
    <customSheetView guid="{FC455625-91DF-4280-A0CB-902BD5525B9D}" scale="70" state="hidden">
      <selection activeCell="A3" sqref="A3:XFD3"/>
      <pageMargins left="0.7" right="0.7" top="0.75" bottom="0.75" header="0.3" footer="0.3"/>
    </customSheetView>
  </customSheetViews>
  <mergeCells count="14">
    <mergeCell ref="C6:F6"/>
    <mergeCell ref="G6:J6"/>
    <mergeCell ref="K6:N6"/>
    <mergeCell ref="A3:N3"/>
    <mergeCell ref="Q4:AD4"/>
    <mergeCell ref="AA6:AD6"/>
    <mergeCell ref="S6:V6"/>
    <mergeCell ref="W6:Z6"/>
    <mergeCell ref="S32:V32"/>
    <mergeCell ref="W32:Z32"/>
    <mergeCell ref="AA32:AD32"/>
    <mergeCell ref="C33:F33"/>
    <mergeCell ref="G33:J33"/>
    <mergeCell ref="K33:N3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31"/>
  <sheetViews>
    <sheetView workbookViewId="0">
      <selection activeCell="I12" sqref="I12"/>
    </sheetView>
  </sheetViews>
  <sheetFormatPr defaultRowHeight="15.6" x14ac:dyDescent="0.3"/>
  <cols>
    <col min="2" max="2" width="5.69921875" customWidth="1"/>
    <col min="3" max="3" width="15.69921875" customWidth="1"/>
    <col min="4" max="4" width="8.8984375" bestFit="1" customWidth="1"/>
    <col min="5" max="5" width="10.3984375" bestFit="1" customWidth="1"/>
    <col min="6" max="6" width="11.09765625" bestFit="1" customWidth="1"/>
    <col min="7" max="8" width="11.19921875" bestFit="1" customWidth="1"/>
    <col min="9" max="9" width="17.8984375" customWidth="1"/>
    <col min="11" max="11" width="9.09765625" bestFit="1" customWidth="1"/>
    <col min="12" max="13" width="11.19921875" bestFit="1" customWidth="1"/>
    <col min="14" max="14" width="12.3984375" bestFit="1" customWidth="1"/>
  </cols>
  <sheetData>
    <row r="1" spans="1:15" x14ac:dyDescent="0.3">
      <c r="A1" s="100" t="s">
        <v>51</v>
      </c>
      <c r="B1" s="100"/>
      <c r="C1" s="100"/>
      <c r="D1" s="100"/>
      <c r="E1" s="100"/>
      <c r="F1" s="100"/>
      <c r="G1" s="100"/>
      <c r="I1" s="100" t="s">
        <v>43</v>
      </c>
      <c r="J1" s="100"/>
      <c r="K1" s="100"/>
      <c r="L1" s="100"/>
      <c r="M1" s="100"/>
      <c r="N1" s="100"/>
      <c r="O1" s="100"/>
    </row>
    <row r="2" spans="1:15" ht="10.95" customHeight="1" x14ac:dyDescent="0.3">
      <c r="A2" s="45"/>
      <c r="B2" s="45"/>
      <c r="C2" s="45"/>
      <c r="D2" s="45"/>
      <c r="E2" s="45"/>
      <c r="F2" s="45"/>
      <c r="G2" s="45"/>
    </row>
    <row r="3" spans="1:15" x14ac:dyDescent="0.3">
      <c r="A3" t="s">
        <v>55</v>
      </c>
    </row>
    <row r="4" spans="1:15" x14ac:dyDescent="0.3">
      <c r="B4" s="36"/>
      <c r="C4" s="38" t="s">
        <v>37</v>
      </c>
      <c r="D4" s="38" t="s">
        <v>1</v>
      </c>
      <c r="E4" s="38" t="s">
        <v>33</v>
      </c>
      <c r="F4" s="38" t="s">
        <v>35</v>
      </c>
      <c r="G4" s="38" t="s">
        <v>2</v>
      </c>
      <c r="I4" s="38" t="s">
        <v>37</v>
      </c>
      <c r="J4" s="38" t="s">
        <v>1</v>
      </c>
      <c r="K4" s="38" t="s">
        <v>33</v>
      </c>
      <c r="L4" s="38" t="s">
        <v>35</v>
      </c>
      <c r="M4" s="38" t="s">
        <v>2</v>
      </c>
    </row>
    <row r="5" spans="1:15" x14ac:dyDescent="0.3">
      <c r="B5" s="37"/>
      <c r="C5" s="30" t="s">
        <v>3</v>
      </c>
      <c r="D5" s="28">
        <v>1000</v>
      </c>
      <c r="E5" s="29">
        <v>47070277</v>
      </c>
      <c r="F5" s="29">
        <v>55241389</v>
      </c>
      <c r="G5" s="29">
        <v>119652312</v>
      </c>
      <c r="I5" s="30" t="s">
        <v>3</v>
      </c>
      <c r="J5" s="28">
        <v>1000</v>
      </c>
      <c r="K5" s="29">
        <v>45141375</v>
      </c>
      <c r="L5" s="29">
        <v>53023621</v>
      </c>
      <c r="M5" s="29">
        <v>117078432</v>
      </c>
    </row>
    <row r="6" spans="1:15" ht="17.399999999999999" customHeight="1" x14ac:dyDescent="0.3">
      <c r="B6" s="37"/>
      <c r="C6" s="30" t="s">
        <v>4</v>
      </c>
      <c r="D6" s="30">
        <v>156.80000000000001</v>
      </c>
      <c r="E6" s="29">
        <v>5560205</v>
      </c>
      <c r="F6" s="29">
        <v>9518028</v>
      </c>
      <c r="G6" s="29">
        <v>16670821</v>
      </c>
      <c r="I6" s="30" t="s">
        <v>4</v>
      </c>
      <c r="J6" s="30">
        <v>314.89999999999998</v>
      </c>
      <c r="K6" s="29">
        <v>14495132</v>
      </c>
      <c r="L6" s="29">
        <v>23676017</v>
      </c>
      <c r="M6" s="29">
        <v>42032155</v>
      </c>
    </row>
    <row r="7" spans="1:15" ht="15.6" customHeight="1" x14ac:dyDescent="0.3">
      <c r="B7" s="37"/>
      <c r="C7" s="30" t="s">
        <v>5</v>
      </c>
      <c r="D7" s="30">
        <v>244.7</v>
      </c>
      <c r="E7" s="29">
        <v>8451451</v>
      </c>
      <c r="F7" s="29">
        <v>14364968</v>
      </c>
      <c r="G7" s="29">
        <v>23921144</v>
      </c>
      <c r="I7" s="30" t="s">
        <v>5</v>
      </c>
      <c r="J7" s="30">
        <v>459.6</v>
      </c>
      <c r="K7" s="29">
        <v>17638914</v>
      </c>
      <c r="L7" s="29">
        <v>30989432</v>
      </c>
      <c r="M7" s="29">
        <v>51170674</v>
      </c>
    </row>
    <row r="8" spans="1:15" x14ac:dyDescent="0.3">
      <c r="B8" s="37"/>
      <c r="C8" s="30" t="s">
        <v>6</v>
      </c>
      <c r="D8" s="28">
        <v>1401.5</v>
      </c>
      <c r="E8" s="29">
        <v>61081933</v>
      </c>
      <c r="F8" s="29">
        <v>79124385</v>
      </c>
      <c r="G8" s="29">
        <v>160244277</v>
      </c>
      <c r="I8" s="30" t="s">
        <v>6</v>
      </c>
      <c r="J8" s="28">
        <v>1774.5</v>
      </c>
      <c r="K8" s="29">
        <v>77275422</v>
      </c>
      <c r="L8" s="29">
        <v>107689070</v>
      </c>
      <c r="M8" s="29">
        <v>210281261</v>
      </c>
    </row>
    <row r="10" spans="1:15" x14ac:dyDescent="0.3">
      <c r="A10" t="s">
        <v>56</v>
      </c>
    </row>
    <row r="11" spans="1:15" x14ac:dyDescent="0.3">
      <c r="C11" s="38" t="s">
        <v>37</v>
      </c>
      <c r="D11" s="38" t="s">
        <v>1</v>
      </c>
      <c r="E11" s="38" t="s">
        <v>33</v>
      </c>
      <c r="F11" s="38" t="s">
        <v>35</v>
      </c>
      <c r="G11" s="38" t="s">
        <v>2</v>
      </c>
      <c r="I11" s="38" t="s">
        <v>37</v>
      </c>
      <c r="J11" s="38" t="s">
        <v>1</v>
      </c>
      <c r="K11" s="38" t="s">
        <v>33</v>
      </c>
      <c r="L11" s="38" t="s">
        <v>35</v>
      </c>
      <c r="M11" s="38" t="s">
        <v>2</v>
      </c>
    </row>
    <row r="12" spans="1:15" x14ac:dyDescent="0.3">
      <c r="C12" s="30" t="s">
        <v>3</v>
      </c>
      <c r="D12" s="28">
        <v>1500</v>
      </c>
      <c r="E12" s="29">
        <v>70605410</v>
      </c>
      <c r="F12" s="29">
        <v>82862079</v>
      </c>
      <c r="G12" s="29">
        <v>179478464</v>
      </c>
      <c r="I12" s="30" t="s">
        <v>3</v>
      </c>
      <c r="J12" s="28">
        <v>1500</v>
      </c>
      <c r="K12" s="29">
        <v>67712060</v>
      </c>
      <c r="L12" s="29">
        <v>79535430</v>
      </c>
      <c r="M12" s="29">
        <v>175617648</v>
      </c>
    </row>
    <row r="13" spans="1:15" x14ac:dyDescent="0.3">
      <c r="C13" s="30" t="s">
        <v>4</v>
      </c>
      <c r="D13" s="30">
        <v>235.2</v>
      </c>
      <c r="E13" s="29">
        <v>8340306</v>
      </c>
      <c r="F13" s="29">
        <v>14277040</v>
      </c>
      <c r="G13" s="29">
        <v>25006227</v>
      </c>
      <c r="I13" s="30" t="s">
        <v>4</v>
      </c>
      <c r="J13" s="30">
        <v>472.3</v>
      </c>
      <c r="K13" s="29">
        <v>21742697</v>
      </c>
      <c r="L13" s="29">
        <v>35514024</v>
      </c>
      <c r="M13" s="29">
        <v>63048228</v>
      </c>
    </row>
    <row r="14" spans="1:15" x14ac:dyDescent="0.3">
      <c r="C14" s="30" t="s">
        <v>5</v>
      </c>
      <c r="D14" s="30">
        <v>367</v>
      </c>
      <c r="E14" s="29">
        <v>12677176</v>
      </c>
      <c r="F14" s="29">
        <v>21547451</v>
      </c>
      <c r="G14" s="29">
        <v>35881715</v>
      </c>
      <c r="I14" s="30" t="s">
        <v>5</v>
      </c>
      <c r="J14" s="30">
        <v>689.4</v>
      </c>
      <c r="K14" s="29">
        <v>26458367</v>
      </c>
      <c r="L14" s="29">
        <v>46484140</v>
      </c>
      <c r="M14" s="29">
        <v>76755999</v>
      </c>
    </row>
    <row r="15" spans="1:15" x14ac:dyDescent="0.3">
      <c r="C15" s="30" t="s">
        <v>6</v>
      </c>
      <c r="D15" s="28">
        <v>2102.1999999999998</v>
      </c>
      <c r="E15" s="29">
        <v>91622892</v>
      </c>
      <c r="F15" s="29">
        <v>118686570</v>
      </c>
      <c r="G15" s="29">
        <v>240366406</v>
      </c>
      <c r="I15" s="30" t="s">
        <v>6</v>
      </c>
      <c r="J15" s="28">
        <v>2661.8</v>
      </c>
      <c r="K15" s="29">
        <v>115913124</v>
      </c>
      <c r="L15" s="29">
        <v>161533594</v>
      </c>
      <c r="M15" s="29">
        <v>315421875</v>
      </c>
    </row>
    <row r="17" spans="1:13" x14ac:dyDescent="0.3">
      <c r="A17" t="s">
        <v>57</v>
      </c>
    </row>
    <row r="18" spans="1:13" ht="5.4" customHeight="1" x14ac:dyDescent="0.3"/>
    <row r="19" spans="1:13" x14ac:dyDescent="0.3">
      <c r="C19" s="38" t="s">
        <v>37</v>
      </c>
      <c r="D19" s="38" t="s">
        <v>1</v>
      </c>
      <c r="E19" s="38" t="s">
        <v>33</v>
      </c>
      <c r="F19" s="38" t="s">
        <v>35</v>
      </c>
      <c r="G19" s="38" t="s">
        <v>2</v>
      </c>
      <c r="I19" s="38" t="s">
        <v>37</v>
      </c>
      <c r="J19" s="38" t="s">
        <v>1</v>
      </c>
      <c r="K19" s="38" t="s">
        <v>33</v>
      </c>
      <c r="L19" s="38" t="s">
        <v>35</v>
      </c>
      <c r="M19" s="38" t="s">
        <v>2</v>
      </c>
    </row>
    <row r="20" spans="1:13" x14ac:dyDescent="0.3">
      <c r="C20" s="30" t="s">
        <v>3</v>
      </c>
      <c r="D20" s="30">
        <v>250</v>
      </c>
      <c r="E20" s="29">
        <v>22056938</v>
      </c>
      <c r="F20" s="29">
        <v>74337570</v>
      </c>
      <c r="G20" s="29">
        <v>150003136</v>
      </c>
      <c r="I20" s="30" t="s">
        <v>3</v>
      </c>
      <c r="J20" s="30">
        <v>250</v>
      </c>
      <c r="K20" s="29">
        <v>28483142</v>
      </c>
      <c r="L20" s="29">
        <v>100166376</v>
      </c>
      <c r="M20" s="29">
        <v>179481024</v>
      </c>
    </row>
    <row r="21" spans="1:13" x14ac:dyDescent="0.3">
      <c r="C21" s="30" t="s">
        <v>4</v>
      </c>
      <c r="D21" s="30">
        <v>148.19999999999999</v>
      </c>
      <c r="E21" s="29">
        <v>5791749</v>
      </c>
      <c r="F21" s="29">
        <v>9182790</v>
      </c>
      <c r="G21" s="29">
        <v>18220353</v>
      </c>
      <c r="I21" s="30" t="s">
        <v>4</v>
      </c>
      <c r="J21" s="30">
        <v>318.60000000000002</v>
      </c>
      <c r="K21" s="29">
        <v>15079114</v>
      </c>
      <c r="L21" s="29">
        <v>23846065</v>
      </c>
      <c r="M21" s="29">
        <v>43131841</v>
      </c>
    </row>
    <row r="22" spans="1:13" x14ac:dyDescent="0.3">
      <c r="C22" s="30" t="s">
        <v>5</v>
      </c>
      <c r="D22" s="30">
        <v>126.9</v>
      </c>
      <c r="E22" s="29">
        <v>4389292</v>
      </c>
      <c r="F22" s="29">
        <v>7455010</v>
      </c>
      <c r="G22" s="29">
        <v>12422223</v>
      </c>
      <c r="I22" s="30" t="s">
        <v>5</v>
      </c>
      <c r="J22" s="30">
        <v>330.6</v>
      </c>
      <c r="K22" s="29">
        <v>12708137</v>
      </c>
      <c r="L22" s="29">
        <v>22314626</v>
      </c>
      <c r="M22" s="29">
        <v>36866988</v>
      </c>
    </row>
    <row r="23" spans="1:13" x14ac:dyDescent="0.3">
      <c r="C23" s="30" t="s">
        <v>6</v>
      </c>
      <c r="D23" s="30">
        <v>525.1</v>
      </c>
      <c r="E23" s="29">
        <v>32237979</v>
      </c>
      <c r="F23" s="29">
        <v>90975371</v>
      </c>
      <c r="G23" s="29">
        <v>180645712</v>
      </c>
      <c r="I23" s="30" t="s">
        <v>6</v>
      </c>
      <c r="J23" s="30">
        <v>899.2</v>
      </c>
      <c r="K23" s="29">
        <v>56270393</v>
      </c>
      <c r="L23" s="29">
        <v>146327068</v>
      </c>
      <c r="M23" s="29">
        <v>259479853</v>
      </c>
    </row>
    <row r="25" spans="1:13" x14ac:dyDescent="0.3">
      <c r="A25" t="s">
        <v>58</v>
      </c>
    </row>
    <row r="26" spans="1:13" ht="10.199999999999999" customHeight="1" x14ac:dyDescent="0.3">
      <c r="C26" s="36"/>
    </row>
    <row r="27" spans="1:13" x14ac:dyDescent="0.3">
      <c r="C27" s="38" t="s">
        <v>37</v>
      </c>
      <c r="D27" s="38" t="s">
        <v>1</v>
      </c>
      <c r="E27" s="38" t="s">
        <v>33</v>
      </c>
      <c r="F27" s="38" t="s">
        <v>35</v>
      </c>
      <c r="G27" s="38" t="s">
        <v>2</v>
      </c>
      <c r="I27" s="38" t="s">
        <v>37</v>
      </c>
      <c r="J27" s="38" t="s">
        <v>1</v>
      </c>
      <c r="K27" s="38" t="s">
        <v>33</v>
      </c>
      <c r="L27" s="38" t="s">
        <v>35</v>
      </c>
      <c r="M27" s="38" t="s">
        <v>2</v>
      </c>
    </row>
    <row r="28" spans="1:13" x14ac:dyDescent="0.3">
      <c r="C28" s="30" t="s">
        <v>3</v>
      </c>
      <c r="D28" s="28">
        <v>1000</v>
      </c>
      <c r="E28" s="29">
        <v>88227753</v>
      </c>
      <c r="F28" s="29">
        <v>297350281</v>
      </c>
      <c r="G28" s="29">
        <v>600012544</v>
      </c>
      <c r="I28" s="30" t="s">
        <v>3</v>
      </c>
      <c r="J28" s="28">
        <v>1000</v>
      </c>
      <c r="K28" s="29">
        <v>113932569</v>
      </c>
      <c r="L28" s="29">
        <v>400665505</v>
      </c>
      <c r="M28" s="29">
        <v>717924096</v>
      </c>
    </row>
    <row r="29" spans="1:13" x14ac:dyDescent="0.3">
      <c r="C29" s="30" t="s">
        <v>4</v>
      </c>
      <c r="D29" s="30">
        <v>592.70000000000005</v>
      </c>
      <c r="E29" s="29">
        <v>23166996</v>
      </c>
      <c r="F29" s="29">
        <v>36731160</v>
      </c>
      <c r="G29" s="29">
        <v>72881410</v>
      </c>
      <c r="I29" s="30" t="s">
        <v>4</v>
      </c>
      <c r="J29" s="28">
        <v>1274.2</v>
      </c>
      <c r="K29" s="29">
        <v>60316454</v>
      </c>
      <c r="L29" s="29">
        <v>95384261</v>
      </c>
      <c r="M29" s="29">
        <v>172527362</v>
      </c>
    </row>
    <row r="30" spans="1:13" x14ac:dyDescent="0.3">
      <c r="C30" s="30" t="s">
        <v>5</v>
      </c>
      <c r="D30" s="30">
        <v>507.6</v>
      </c>
      <c r="E30" s="29">
        <v>17557167</v>
      </c>
      <c r="F30" s="29">
        <v>29820041</v>
      </c>
      <c r="G30" s="29">
        <v>49688891</v>
      </c>
      <c r="I30" s="30" t="s">
        <v>5</v>
      </c>
      <c r="J30" s="28">
        <v>1322.4</v>
      </c>
      <c r="K30" s="29">
        <v>50832544</v>
      </c>
      <c r="L30" s="29">
        <v>89258500</v>
      </c>
      <c r="M30" s="29">
        <v>147467944</v>
      </c>
    </row>
    <row r="31" spans="1:13" x14ac:dyDescent="0.3">
      <c r="C31" s="30" t="s">
        <v>6</v>
      </c>
      <c r="D31" s="28">
        <v>2100.3000000000002</v>
      </c>
      <c r="E31" s="29">
        <v>128951916</v>
      </c>
      <c r="F31" s="29">
        <v>363901482</v>
      </c>
      <c r="G31" s="29">
        <v>722582846</v>
      </c>
      <c r="I31" s="30" t="s">
        <v>6</v>
      </c>
      <c r="J31" s="28">
        <v>3596.7</v>
      </c>
      <c r="K31" s="29">
        <v>225081567</v>
      </c>
      <c r="L31" s="29">
        <v>585308266</v>
      </c>
      <c r="M31" s="29">
        <v>1037919402</v>
      </c>
    </row>
  </sheetData>
  <customSheetViews>
    <customSheetView guid="{FC455625-91DF-4280-A0CB-902BD5525B9D}" state="hidden" topLeftCell="A5">
      <selection activeCell="E28" sqref="E28"/>
      <pageMargins left="0.7" right="0.7" top="0.75" bottom="0.75" header="0.3" footer="0.3"/>
      <pageSetup orientation="portrait" r:id="rId1"/>
    </customSheetView>
  </customSheetViews>
  <mergeCells count="2">
    <mergeCell ref="A1:G1"/>
    <mergeCell ref="I1:O1"/>
  </mergeCell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D76"/>
  <sheetViews>
    <sheetView workbookViewId="0">
      <selection activeCell="I26" sqref="I26"/>
    </sheetView>
  </sheetViews>
  <sheetFormatPr defaultRowHeight="13.95" customHeight="1" x14ac:dyDescent="0.3"/>
  <cols>
    <col min="1" max="1" width="7.19921875" customWidth="1"/>
    <col min="2" max="2" width="25.59765625" customWidth="1"/>
    <col min="3" max="3" width="8.09765625" customWidth="1"/>
    <col min="4" max="4" width="8.5" customWidth="1"/>
    <col min="5" max="5" width="8.8984375" customWidth="1"/>
    <col min="6" max="6" width="7.69921875" customWidth="1"/>
    <col min="15" max="15" width="5.19921875" customWidth="1"/>
    <col min="16" max="16" width="5.69921875" customWidth="1"/>
    <col min="18" max="18" width="25.5" customWidth="1"/>
    <col min="19" max="19" width="9.09765625" customWidth="1"/>
    <col min="20" max="20" width="9.5" customWidth="1"/>
    <col min="21" max="21" width="10.19921875" bestFit="1" customWidth="1"/>
    <col min="22" max="22" width="9.59765625" customWidth="1"/>
  </cols>
  <sheetData>
    <row r="1" spans="1:30" ht="13.95" customHeight="1" x14ac:dyDescent="0.3">
      <c r="B1" s="100" t="s">
        <v>53</v>
      </c>
      <c r="C1" s="100"/>
      <c r="D1" s="100"/>
      <c r="E1" s="100"/>
      <c r="F1" s="100"/>
      <c r="G1" s="100"/>
      <c r="H1" s="100"/>
      <c r="I1" s="100"/>
      <c r="J1" s="100"/>
      <c r="K1" s="100"/>
      <c r="L1" s="100"/>
      <c r="M1" s="100"/>
      <c r="N1" s="100"/>
      <c r="Q1" s="100" t="s">
        <v>43</v>
      </c>
      <c r="R1" s="100"/>
      <c r="S1" s="100"/>
      <c r="T1" s="100"/>
      <c r="U1" s="100"/>
      <c r="V1" s="100"/>
      <c r="W1" s="100"/>
      <c r="X1" s="100"/>
      <c r="Y1" s="100"/>
      <c r="Z1" s="100"/>
      <c r="AA1" s="100"/>
      <c r="AB1" s="100"/>
      <c r="AC1" s="100"/>
    </row>
    <row r="2" spans="1:30" ht="13.95" customHeight="1" x14ac:dyDescent="0.3">
      <c r="A2" t="s">
        <v>59</v>
      </c>
    </row>
    <row r="3" spans="1:30" ht="13.95" customHeight="1" x14ac:dyDescent="0.3">
      <c r="C3" s="101" t="s">
        <v>1</v>
      </c>
      <c r="D3" s="101"/>
      <c r="E3" s="101"/>
      <c r="F3" s="101"/>
      <c r="G3" s="102" t="s">
        <v>33</v>
      </c>
      <c r="H3" s="102"/>
      <c r="I3" s="102"/>
      <c r="J3" s="102"/>
      <c r="K3" s="103" t="s">
        <v>35</v>
      </c>
      <c r="L3" s="103"/>
      <c r="M3" s="103"/>
      <c r="N3" s="103"/>
      <c r="S3" s="101" t="s">
        <v>1</v>
      </c>
      <c r="T3" s="101"/>
      <c r="U3" s="101"/>
      <c r="V3" s="101"/>
      <c r="W3" s="102" t="s">
        <v>33</v>
      </c>
      <c r="X3" s="102"/>
      <c r="Y3" s="102"/>
      <c r="Z3" s="102"/>
      <c r="AA3" s="103" t="s">
        <v>35</v>
      </c>
      <c r="AB3" s="103"/>
      <c r="AC3" s="103"/>
      <c r="AD3" s="103"/>
    </row>
    <row r="4" spans="1:30" ht="13.95" customHeight="1" x14ac:dyDescent="0.3">
      <c r="A4" s="10" t="s">
        <v>7</v>
      </c>
      <c r="B4" s="10" t="s">
        <v>8</v>
      </c>
      <c r="C4" s="14" t="s">
        <v>9</v>
      </c>
      <c r="D4" s="14" t="s">
        <v>10</v>
      </c>
      <c r="E4" s="14" t="s">
        <v>11</v>
      </c>
      <c r="F4" s="14" t="s">
        <v>12</v>
      </c>
      <c r="G4" s="15" t="s">
        <v>9</v>
      </c>
      <c r="H4" s="15" t="s">
        <v>10</v>
      </c>
      <c r="I4" s="15" t="s">
        <v>11</v>
      </c>
      <c r="J4" s="15" t="s">
        <v>12</v>
      </c>
      <c r="K4" s="16" t="s">
        <v>9</v>
      </c>
      <c r="L4" s="16" t="s">
        <v>10</v>
      </c>
      <c r="M4" s="16" t="s">
        <v>11</v>
      </c>
      <c r="N4" s="16" t="s">
        <v>12</v>
      </c>
      <c r="Q4" s="10" t="s">
        <v>7</v>
      </c>
      <c r="R4" s="10" t="s">
        <v>8</v>
      </c>
      <c r="S4" s="14" t="s">
        <v>9</v>
      </c>
      <c r="T4" s="14" t="s">
        <v>10</v>
      </c>
      <c r="U4" s="14" t="s">
        <v>11</v>
      </c>
      <c r="V4" s="14" t="s">
        <v>12</v>
      </c>
      <c r="W4" s="15" t="s">
        <v>9</v>
      </c>
      <c r="X4" s="15" t="s">
        <v>10</v>
      </c>
      <c r="Y4" s="15" t="s">
        <v>11</v>
      </c>
      <c r="Z4" s="15" t="s">
        <v>12</v>
      </c>
      <c r="AA4" s="16" t="s">
        <v>9</v>
      </c>
      <c r="AB4" s="16" t="s">
        <v>10</v>
      </c>
      <c r="AC4" s="16" t="s">
        <v>11</v>
      </c>
      <c r="AD4" s="16" t="s">
        <v>12</v>
      </c>
    </row>
    <row r="5" spans="1:30" ht="13.95" customHeight="1" x14ac:dyDescent="0.3">
      <c r="A5" s="12">
        <v>0</v>
      </c>
      <c r="B5" s="12" t="s">
        <v>12</v>
      </c>
      <c r="C5" s="11">
        <v>1000</v>
      </c>
      <c r="D5" s="12">
        <v>156.80000000000001</v>
      </c>
      <c r="E5" s="12">
        <v>244.7</v>
      </c>
      <c r="F5" s="11">
        <v>1401.5</v>
      </c>
      <c r="G5" s="13">
        <v>47070277</v>
      </c>
      <c r="H5" s="13">
        <v>5560205</v>
      </c>
      <c r="I5" s="13">
        <v>8451451</v>
      </c>
      <c r="J5" s="13">
        <v>61081933</v>
      </c>
      <c r="K5" s="13">
        <v>55241389</v>
      </c>
      <c r="L5" s="13">
        <v>9518028</v>
      </c>
      <c r="M5" s="13">
        <v>14364968</v>
      </c>
      <c r="N5" s="13">
        <v>79124385</v>
      </c>
      <c r="Q5" s="12">
        <v>0</v>
      </c>
      <c r="R5" s="12" t="s">
        <v>12</v>
      </c>
      <c r="S5" s="11">
        <v>1000</v>
      </c>
      <c r="T5" s="12">
        <v>314.89999999999998</v>
      </c>
      <c r="U5" s="12">
        <v>459.6</v>
      </c>
      <c r="V5" s="11">
        <v>1774.5</v>
      </c>
      <c r="W5" s="13">
        <v>45141375</v>
      </c>
      <c r="X5" s="13">
        <v>14495132</v>
      </c>
      <c r="Y5" s="13">
        <v>17638914</v>
      </c>
      <c r="Z5" s="13">
        <v>77275422</v>
      </c>
      <c r="AA5" s="13">
        <v>53023621</v>
      </c>
      <c r="AB5" s="13">
        <v>23676017</v>
      </c>
      <c r="AC5" s="13">
        <v>30989432</v>
      </c>
      <c r="AD5" s="13">
        <v>107689070</v>
      </c>
    </row>
    <row r="6" spans="1:30" ht="13.95" customHeight="1" x14ac:dyDescent="0.3">
      <c r="A6" s="12">
        <v>1</v>
      </c>
      <c r="B6" s="12" t="s">
        <v>13</v>
      </c>
      <c r="C6" s="12">
        <v>0</v>
      </c>
      <c r="D6" s="12">
        <v>1.3</v>
      </c>
      <c r="E6" s="12">
        <v>1.1000000000000001</v>
      </c>
      <c r="F6" s="12">
        <v>2.4</v>
      </c>
      <c r="G6" s="13">
        <v>0</v>
      </c>
      <c r="H6" s="13">
        <v>11976</v>
      </c>
      <c r="I6" s="13">
        <v>10441</v>
      </c>
      <c r="J6" s="13">
        <v>22417</v>
      </c>
      <c r="K6" s="13">
        <v>0</v>
      </c>
      <c r="L6" s="13">
        <v>22467</v>
      </c>
      <c r="M6" s="13">
        <v>19586</v>
      </c>
      <c r="N6" s="13">
        <v>42053</v>
      </c>
      <c r="Q6" s="12">
        <v>1</v>
      </c>
      <c r="R6" s="12" t="s">
        <v>13</v>
      </c>
      <c r="S6" s="12">
        <v>0</v>
      </c>
      <c r="T6" s="12">
        <v>1.7</v>
      </c>
      <c r="U6" s="12">
        <v>1.3</v>
      </c>
      <c r="V6" s="12">
        <v>3</v>
      </c>
      <c r="W6" s="13">
        <v>0</v>
      </c>
      <c r="X6" s="13">
        <v>25026</v>
      </c>
      <c r="Y6" s="13">
        <v>19716</v>
      </c>
      <c r="Z6" s="13">
        <v>44742</v>
      </c>
      <c r="AA6" s="13">
        <v>0</v>
      </c>
      <c r="AB6" s="13">
        <v>50059</v>
      </c>
      <c r="AC6" s="13">
        <v>39437</v>
      </c>
      <c r="AD6" s="13">
        <v>89496</v>
      </c>
    </row>
    <row r="7" spans="1:30" ht="13.95" customHeight="1" x14ac:dyDescent="0.3">
      <c r="A7" s="12">
        <v>20</v>
      </c>
      <c r="B7" s="12" t="s">
        <v>14</v>
      </c>
      <c r="C7" s="12">
        <v>0</v>
      </c>
      <c r="D7" s="12">
        <v>0</v>
      </c>
      <c r="E7" s="12">
        <v>0</v>
      </c>
      <c r="F7" s="12">
        <v>0</v>
      </c>
      <c r="G7" s="13">
        <v>0</v>
      </c>
      <c r="H7" s="13">
        <v>1560</v>
      </c>
      <c r="I7" s="13">
        <v>349</v>
      </c>
      <c r="J7" s="13">
        <v>1909</v>
      </c>
      <c r="K7" s="13">
        <v>0</v>
      </c>
      <c r="L7" s="13">
        <v>3029</v>
      </c>
      <c r="M7" s="13">
        <v>678</v>
      </c>
      <c r="N7" s="13">
        <v>3706</v>
      </c>
      <c r="Q7" s="12">
        <v>20</v>
      </c>
      <c r="R7" s="12" t="s">
        <v>14</v>
      </c>
      <c r="S7" s="12">
        <v>0</v>
      </c>
      <c r="T7" s="12">
        <v>0.6</v>
      </c>
      <c r="U7" s="12">
        <v>0.2</v>
      </c>
      <c r="V7" s="12">
        <v>0.8</v>
      </c>
      <c r="W7" s="13">
        <v>0</v>
      </c>
      <c r="X7" s="13">
        <v>36477</v>
      </c>
      <c r="Y7" s="13">
        <v>10956</v>
      </c>
      <c r="Z7" s="13">
        <v>47433</v>
      </c>
      <c r="AA7" s="13">
        <v>0</v>
      </c>
      <c r="AB7" s="13">
        <v>78567</v>
      </c>
      <c r="AC7" s="13">
        <v>23599</v>
      </c>
      <c r="AD7" s="13">
        <v>102166</v>
      </c>
    </row>
    <row r="8" spans="1:30" ht="13.95" customHeight="1" x14ac:dyDescent="0.3">
      <c r="A8" s="12">
        <v>33</v>
      </c>
      <c r="B8" s="12" t="s">
        <v>15</v>
      </c>
      <c r="C8" s="12">
        <v>0</v>
      </c>
      <c r="D8" s="12">
        <v>0.7</v>
      </c>
      <c r="E8" s="12">
        <v>1.3</v>
      </c>
      <c r="F8" s="12">
        <v>2</v>
      </c>
      <c r="G8" s="13">
        <v>0</v>
      </c>
      <c r="H8" s="13">
        <v>66055</v>
      </c>
      <c r="I8" s="13">
        <v>112805</v>
      </c>
      <c r="J8" s="13">
        <v>178860</v>
      </c>
      <c r="K8" s="13">
        <v>0</v>
      </c>
      <c r="L8" s="13">
        <v>222623</v>
      </c>
      <c r="M8" s="13">
        <v>380182</v>
      </c>
      <c r="N8" s="13">
        <v>602805</v>
      </c>
      <c r="Q8" s="12">
        <v>33</v>
      </c>
      <c r="R8" s="12" t="s">
        <v>15</v>
      </c>
      <c r="S8" s="12">
        <v>0</v>
      </c>
      <c r="T8" s="12">
        <v>0.9</v>
      </c>
      <c r="U8" s="12">
        <v>1.7</v>
      </c>
      <c r="V8" s="12">
        <v>2.6</v>
      </c>
      <c r="W8" s="13">
        <v>0</v>
      </c>
      <c r="X8" s="13">
        <v>108168</v>
      </c>
      <c r="Y8" s="13">
        <v>189301</v>
      </c>
      <c r="Z8" s="13">
        <v>297469</v>
      </c>
      <c r="AA8" s="13">
        <v>0</v>
      </c>
      <c r="AB8" s="13">
        <v>380393</v>
      </c>
      <c r="AC8" s="13">
        <v>665714</v>
      </c>
      <c r="AD8" s="13">
        <v>1046107</v>
      </c>
    </row>
    <row r="9" spans="1:30" ht="13.95" customHeight="1" x14ac:dyDescent="0.3">
      <c r="A9" s="12">
        <v>34</v>
      </c>
      <c r="B9" s="12" t="s">
        <v>16</v>
      </c>
      <c r="C9" s="11">
        <v>1000</v>
      </c>
      <c r="D9" s="12">
        <v>0.4</v>
      </c>
      <c r="E9" s="12">
        <v>0.5</v>
      </c>
      <c r="F9" s="11">
        <v>1000.9</v>
      </c>
      <c r="G9" s="13">
        <v>47070277</v>
      </c>
      <c r="H9" s="13">
        <v>21120</v>
      </c>
      <c r="I9" s="13">
        <v>23030</v>
      </c>
      <c r="J9" s="13">
        <v>47114427</v>
      </c>
      <c r="K9" s="13">
        <v>55241389</v>
      </c>
      <c r="L9" s="13">
        <v>24787</v>
      </c>
      <c r="M9" s="13">
        <v>27028</v>
      </c>
      <c r="N9" s="13">
        <v>55293205</v>
      </c>
      <c r="Q9" s="12">
        <v>34</v>
      </c>
      <c r="R9" s="12" t="s">
        <v>16</v>
      </c>
      <c r="S9" s="11">
        <v>1000</v>
      </c>
      <c r="T9" s="12">
        <v>1.1000000000000001</v>
      </c>
      <c r="U9" s="12">
        <v>1.5</v>
      </c>
      <c r="V9" s="11">
        <v>1002.5</v>
      </c>
      <c r="W9" s="13">
        <v>45141375</v>
      </c>
      <c r="X9" s="13">
        <v>48942</v>
      </c>
      <c r="Y9" s="13">
        <v>66084</v>
      </c>
      <c r="Z9" s="13">
        <v>45256401</v>
      </c>
      <c r="AA9" s="13">
        <v>53023621</v>
      </c>
      <c r="AB9" s="13">
        <v>57488</v>
      </c>
      <c r="AC9" s="13">
        <v>77623</v>
      </c>
      <c r="AD9" s="13">
        <v>53158733</v>
      </c>
    </row>
    <row r="10" spans="1:30" ht="13.95" customHeight="1" x14ac:dyDescent="0.3">
      <c r="A10" s="12">
        <v>41</v>
      </c>
      <c r="B10" s="12" t="s">
        <v>17</v>
      </c>
      <c r="C10" s="12">
        <v>0</v>
      </c>
      <c r="D10" s="12">
        <v>5.3</v>
      </c>
      <c r="E10" s="12">
        <v>1.4</v>
      </c>
      <c r="F10" s="12">
        <v>6.7</v>
      </c>
      <c r="G10" s="13">
        <v>0</v>
      </c>
      <c r="H10" s="13">
        <v>336466</v>
      </c>
      <c r="I10" s="13">
        <v>87161</v>
      </c>
      <c r="J10" s="13">
        <v>423627</v>
      </c>
      <c r="K10" s="13">
        <v>0</v>
      </c>
      <c r="L10" s="13">
        <v>533379</v>
      </c>
      <c r="M10" s="13">
        <v>138171</v>
      </c>
      <c r="N10" s="13">
        <v>671549</v>
      </c>
      <c r="Q10" s="12">
        <v>41</v>
      </c>
      <c r="R10" s="12" t="s">
        <v>17</v>
      </c>
      <c r="S10" s="12">
        <v>0</v>
      </c>
      <c r="T10" s="12">
        <v>22.1</v>
      </c>
      <c r="U10" s="12">
        <v>7.7</v>
      </c>
      <c r="V10" s="12">
        <v>29.8</v>
      </c>
      <c r="W10" s="13">
        <v>0</v>
      </c>
      <c r="X10" s="13">
        <v>1524087</v>
      </c>
      <c r="Y10" s="13">
        <v>528192</v>
      </c>
      <c r="Z10" s="13">
        <v>2052280</v>
      </c>
      <c r="AA10" s="13">
        <v>0</v>
      </c>
      <c r="AB10" s="13">
        <v>2681553</v>
      </c>
      <c r="AC10" s="13">
        <v>929327</v>
      </c>
      <c r="AD10" s="13">
        <v>3610880</v>
      </c>
    </row>
    <row r="11" spans="1:30" ht="13.95" customHeight="1" x14ac:dyDescent="0.3">
      <c r="A11" s="12">
        <v>319</v>
      </c>
      <c r="B11" s="12" t="s">
        <v>18</v>
      </c>
      <c r="C11" s="12">
        <v>0</v>
      </c>
      <c r="D11" s="12">
        <v>6.4</v>
      </c>
      <c r="E11" s="12">
        <v>2.9</v>
      </c>
      <c r="F11" s="12">
        <v>9.4</v>
      </c>
      <c r="G11" s="13">
        <v>0</v>
      </c>
      <c r="H11" s="13">
        <v>318857</v>
      </c>
      <c r="I11" s="13">
        <v>146161</v>
      </c>
      <c r="J11" s="13">
        <v>465018</v>
      </c>
      <c r="K11" s="13">
        <v>0</v>
      </c>
      <c r="L11" s="13">
        <v>548738</v>
      </c>
      <c r="M11" s="13">
        <v>251536</v>
      </c>
      <c r="N11" s="13">
        <v>800274</v>
      </c>
      <c r="Q11" s="12">
        <v>319</v>
      </c>
      <c r="R11" s="12" t="s">
        <v>18</v>
      </c>
      <c r="S11" s="12">
        <v>0</v>
      </c>
      <c r="T11" s="12">
        <v>23.6</v>
      </c>
      <c r="U11" s="12">
        <v>13.7</v>
      </c>
      <c r="V11" s="12">
        <v>37.299999999999997</v>
      </c>
      <c r="W11" s="13">
        <v>0</v>
      </c>
      <c r="X11" s="13">
        <v>1633395</v>
      </c>
      <c r="Y11" s="13">
        <v>947346</v>
      </c>
      <c r="Z11" s="13">
        <v>2580741</v>
      </c>
      <c r="AA11" s="13">
        <v>0</v>
      </c>
      <c r="AB11" s="13">
        <v>2806427</v>
      </c>
      <c r="AC11" s="13">
        <v>1627688</v>
      </c>
      <c r="AD11" s="13">
        <v>4434116</v>
      </c>
    </row>
    <row r="12" spans="1:30" ht="13.95" customHeight="1" x14ac:dyDescent="0.3">
      <c r="A12" s="12">
        <v>320</v>
      </c>
      <c r="B12" s="12" t="s">
        <v>19</v>
      </c>
      <c r="C12" s="12">
        <v>0</v>
      </c>
      <c r="D12" s="12">
        <v>70.099999999999994</v>
      </c>
      <c r="E12" s="12">
        <v>63.7</v>
      </c>
      <c r="F12" s="12">
        <v>133.80000000000001</v>
      </c>
      <c r="G12" s="13">
        <v>0</v>
      </c>
      <c r="H12" s="13">
        <v>1957385</v>
      </c>
      <c r="I12" s="13">
        <v>1777257</v>
      </c>
      <c r="J12" s="13">
        <v>3734642</v>
      </c>
      <c r="K12" s="13">
        <v>0</v>
      </c>
      <c r="L12" s="13">
        <v>3095744</v>
      </c>
      <c r="M12" s="13">
        <v>2810859</v>
      </c>
      <c r="N12" s="13">
        <v>5906603</v>
      </c>
      <c r="Q12" s="12">
        <v>320</v>
      </c>
      <c r="R12" s="12" t="s">
        <v>19</v>
      </c>
      <c r="S12" s="12">
        <v>0</v>
      </c>
      <c r="T12" s="12">
        <v>78.900000000000006</v>
      </c>
      <c r="U12" s="12">
        <v>96.1</v>
      </c>
      <c r="V12" s="12">
        <v>174.9</v>
      </c>
      <c r="W12" s="13">
        <v>0</v>
      </c>
      <c r="X12" s="13">
        <v>2208074</v>
      </c>
      <c r="Y12" s="13">
        <v>2689640</v>
      </c>
      <c r="Z12" s="13">
        <v>4897713</v>
      </c>
      <c r="AA12" s="13">
        <v>0</v>
      </c>
      <c r="AB12" s="13">
        <v>3600859</v>
      </c>
      <c r="AC12" s="13">
        <v>4386182</v>
      </c>
      <c r="AD12" s="13">
        <v>7987041</v>
      </c>
    </row>
    <row r="13" spans="1:30" ht="13.95" customHeight="1" x14ac:dyDescent="0.3">
      <c r="A13" s="12">
        <v>332</v>
      </c>
      <c r="B13" s="12" t="s">
        <v>20</v>
      </c>
      <c r="C13" s="12">
        <v>0</v>
      </c>
      <c r="D13" s="12">
        <v>8.5</v>
      </c>
      <c r="E13" s="12">
        <v>4.0999999999999996</v>
      </c>
      <c r="F13" s="12">
        <v>12.6</v>
      </c>
      <c r="G13" s="13">
        <v>0</v>
      </c>
      <c r="H13" s="13">
        <v>403548</v>
      </c>
      <c r="I13" s="13">
        <v>195685</v>
      </c>
      <c r="J13" s="13">
        <v>599233</v>
      </c>
      <c r="K13" s="13">
        <v>0</v>
      </c>
      <c r="L13" s="13">
        <v>569967</v>
      </c>
      <c r="M13" s="13">
        <v>276383</v>
      </c>
      <c r="N13" s="13">
        <v>846350</v>
      </c>
      <c r="Q13" s="12">
        <v>332</v>
      </c>
      <c r="R13" s="12" t="s">
        <v>20</v>
      </c>
      <c r="S13" s="12">
        <v>0</v>
      </c>
      <c r="T13" s="12">
        <v>17</v>
      </c>
      <c r="U13" s="12">
        <v>10.6</v>
      </c>
      <c r="V13" s="12">
        <v>27.6</v>
      </c>
      <c r="W13" s="13">
        <v>0</v>
      </c>
      <c r="X13" s="13">
        <v>850208</v>
      </c>
      <c r="Y13" s="13">
        <v>527426</v>
      </c>
      <c r="Z13" s="13">
        <v>1377634</v>
      </c>
      <c r="AA13" s="13">
        <v>0</v>
      </c>
      <c r="AB13" s="13">
        <v>1173470</v>
      </c>
      <c r="AC13" s="13">
        <v>727961</v>
      </c>
      <c r="AD13" s="13">
        <v>1901431</v>
      </c>
    </row>
    <row r="14" spans="1:30" ht="13.95" customHeight="1" x14ac:dyDescent="0.3">
      <c r="A14" s="12">
        <v>341</v>
      </c>
      <c r="B14" s="12" t="s">
        <v>21</v>
      </c>
      <c r="C14" s="12">
        <v>0</v>
      </c>
      <c r="D14" s="12">
        <v>3.9</v>
      </c>
      <c r="E14" s="12">
        <v>2.5</v>
      </c>
      <c r="F14" s="12">
        <v>6.4</v>
      </c>
      <c r="G14" s="13">
        <v>0</v>
      </c>
      <c r="H14" s="13">
        <v>208335</v>
      </c>
      <c r="I14" s="13">
        <v>135150</v>
      </c>
      <c r="J14" s="13">
        <v>343484</v>
      </c>
      <c r="K14" s="13">
        <v>0</v>
      </c>
      <c r="L14" s="13">
        <v>547852</v>
      </c>
      <c r="M14" s="13">
        <v>355399</v>
      </c>
      <c r="N14" s="13">
        <v>903251</v>
      </c>
      <c r="Q14" s="12">
        <v>341</v>
      </c>
      <c r="R14" s="12" t="s">
        <v>21</v>
      </c>
      <c r="S14" s="12">
        <v>0</v>
      </c>
      <c r="T14" s="12">
        <v>7.8</v>
      </c>
      <c r="U14" s="12">
        <v>6</v>
      </c>
      <c r="V14" s="12">
        <v>13.8</v>
      </c>
      <c r="W14" s="13">
        <v>0</v>
      </c>
      <c r="X14" s="13">
        <v>483639</v>
      </c>
      <c r="Y14" s="13">
        <v>371917</v>
      </c>
      <c r="Z14" s="13">
        <v>855556</v>
      </c>
      <c r="AA14" s="13">
        <v>0</v>
      </c>
      <c r="AB14" s="13">
        <v>1018103</v>
      </c>
      <c r="AC14" s="13">
        <v>782918</v>
      </c>
      <c r="AD14" s="13">
        <v>1801021</v>
      </c>
    </row>
    <row r="15" spans="1:30" ht="13.95" customHeight="1" x14ac:dyDescent="0.3">
      <c r="A15" s="12">
        <v>354</v>
      </c>
      <c r="B15" s="12" t="s">
        <v>22</v>
      </c>
      <c r="C15" s="12">
        <v>0</v>
      </c>
      <c r="D15" s="12">
        <v>5.2</v>
      </c>
      <c r="E15" s="12">
        <v>14.3</v>
      </c>
      <c r="F15" s="12">
        <v>19.5</v>
      </c>
      <c r="G15" s="13">
        <v>0</v>
      </c>
      <c r="H15" s="13">
        <v>210238</v>
      </c>
      <c r="I15" s="13">
        <v>576776</v>
      </c>
      <c r="J15" s="13">
        <v>787014</v>
      </c>
      <c r="K15" s="13">
        <v>0</v>
      </c>
      <c r="L15" s="13">
        <v>437231</v>
      </c>
      <c r="M15" s="13">
        <v>1199519</v>
      </c>
      <c r="N15" s="13">
        <v>1636750</v>
      </c>
      <c r="Q15" s="12">
        <v>354</v>
      </c>
      <c r="R15" s="12" t="s">
        <v>22</v>
      </c>
      <c r="S15" s="12">
        <v>0</v>
      </c>
      <c r="T15" s="12">
        <v>10.7</v>
      </c>
      <c r="U15" s="12">
        <v>31.8</v>
      </c>
      <c r="V15" s="12">
        <v>42.5</v>
      </c>
      <c r="W15" s="13">
        <v>0</v>
      </c>
      <c r="X15" s="13">
        <v>631894</v>
      </c>
      <c r="Y15" s="13">
        <v>1869591</v>
      </c>
      <c r="Z15" s="13">
        <v>2501485</v>
      </c>
      <c r="AA15" s="13">
        <v>0</v>
      </c>
      <c r="AB15" s="13">
        <v>1324999</v>
      </c>
      <c r="AC15" s="13">
        <v>3920287</v>
      </c>
      <c r="AD15" s="13">
        <v>5245286</v>
      </c>
    </row>
    <row r="16" spans="1:30" ht="13.95" customHeight="1" x14ac:dyDescent="0.3">
      <c r="A16" s="12">
        <v>360</v>
      </c>
      <c r="B16" s="12" t="s">
        <v>23</v>
      </c>
      <c r="C16" s="12">
        <v>0</v>
      </c>
      <c r="D16" s="12">
        <v>2.7</v>
      </c>
      <c r="E16" s="12">
        <v>7.1</v>
      </c>
      <c r="F16" s="12">
        <v>9.8000000000000007</v>
      </c>
      <c r="G16" s="13">
        <v>0</v>
      </c>
      <c r="H16" s="13">
        <v>54998</v>
      </c>
      <c r="I16" s="13">
        <v>141954</v>
      </c>
      <c r="J16" s="13">
        <v>196952</v>
      </c>
      <c r="K16" s="13">
        <v>0</v>
      </c>
      <c r="L16" s="13">
        <v>1097133</v>
      </c>
      <c r="M16" s="13">
        <v>2831815</v>
      </c>
      <c r="N16" s="13">
        <v>3928948</v>
      </c>
      <c r="Q16" s="12">
        <v>360</v>
      </c>
      <c r="R16" s="12" t="s">
        <v>23</v>
      </c>
      <c r="S16" s="12">
        <v>0</v>
      </c>
      <c r="T16" s="12">
        <v>11.4</v>
      </c>
      <c r="U16" s="12">
        <v>32.4</v>
      </c>
      <c r="V16" s="12">
        <v>43.8</v>
      </c>
      <c r="W16" s="13">
        <v>0</v>
      </c>
      <c r="X16" s="13">
        <v>174210</v>
      </c>
      <c r="Y16" s="13">
        <v>494519</v>
      </c>
      <c r="Z16" s="13">
        <v>668729</v>
      </c>
      <c r="AA16" s="13">
        <v>0</v>
      </c>
      <c r="AB16" s="13">
        <v>2205659</v>
      </c>
      <c r="AC16" s="13">
        <v>6261066</v>
      </c>
      <c r="AD16" s="13">
        <v>8466725</v>
      </c>
    </row>
    <row r="17" spans="1:30" ht="13.95" customHeight="1" x14ac:dyDescent="0.3">
      <c r="A17" s="12">
        <v>367</v>
      </c>
      <c r="B17" s="12" t="s">
        <v>24</v>
      </c>
      <c r="C17" s="12">
        <v>0</v>
      </c>
      <c r="D17" s="12">
        <v>22.2</v>
      </c>
      <c r="E17" s="12">
        <v>3.5</v>
      </c>
      <c r="F17" s="12">
        <v>25.6</v>
      </c>
      <c r="G17" s="13">
        <v>0</v>
      </c>
      <c r="H17" s="13">
        <v>1044770</v>
      </c>
      <c r="I17" s="13">
        <v>163395</v>
      </c>
      <c r="J17" s="13">
        <v>1208165</v>
      </c>
      <c r="K17" s="13">
        <v>0</v>
      </c>
      <c r="L17" s="13">
        <v>1257591</v>
      </c>
      <c r="M17" s="13">
        <v>196679</v>
      </c>
      <c r="N17" s="13">
        <v>1454271</v>
      </c>
      <c r="Q17" s="12">
        <v>367</v>
      </c>
      <c r="R17" s="12" t="s">
        <v>24</v>
      </c>
      <c r="S17" s="12">
        <v>0</v>
      </c>
      <c r="T17" s="12">
        <v>72.400000000000006</v>
      </c>
      <c r="U17" s="12">
        <v>18.7</v>
      </c>
      <c r="V17" s="12">
        <v>91.1</v>
      </c>
      <c r="W17" s="13">
        <v>0</v>
      </c>
      <c r="X17" s="13">
        <v>4402545</v>
      </c>
      <c r="Y17" s="13">
        <v>1134232</v>
      </c>
      <c r="Z17" s="13">
        <v>5536777</v>
      </c>
      <c r="AA17" s="13">
        <v>0</v>
      </c>
      <c r="AB17" s="13">
        <v>5410605</v>
      </c>
      <c r="AC17" s="13">
        <v>1393940</v>
      </c>
      <c r="AD17" s="13">
        <v>6804545</v>
      </c>
    </row>
    <row r="18" spans="1:30" ht="13.95" customHeight="1" x14ac:dyDescent="0.3">
      <c r="A18" s="12">
        <v>381</v>
      </c>
      <c r="B18" s="12" t="s">
        <v>25</v>
      </c>
      <c r="C18" s="12">
        <v>0</v>
      </c>
      <c r="D18" s="12">
        <v>0.6</v>
      </c>
      <c r="E18" s="12">
        <v>0.3</v>
      </c>
      <c r="F18" s="12">
        <v>0.9</v>
      </c>
      <c r="G18" s="13">
        <v>0</v>
      </c>
      <c r="H18" s="13">
        <v>35673</v>
      </c>
      <c r="I18" s="13">
        <v>20890</v>
      </c>
      <c r="J18" s="13">
        <v>56563</v>
      </c>
      <c r="K18" s="13">
        <v>0</v>
      </c>
      <c r="L18" s="13">
        <v>43462</v>
      </c>
      <c r="M18" s="13">
        <v>25451</v>
      </c>
      <c r="N18" s="13">
        <v>68913</v>
      </c>
      <c r="Q18" s="12">
        <v>381</v>
      </c>
      <c r="R18" s="12" t="s">
        <v>25</v>
      </c>
      <c r="S18" s="12">
        <v>0</v>
      </c>
      <c r="T18" s="12">
        <v>3.9</v>
      </c>
      <c r="U18" s="12">
        <v>2.7</v>
      </c>
      <c r="V18" s="12">
        <v>6.6</v>
      </c>
      <c r="W18" s="13">
        <v>0</v>
      </c>
      <c r="X18" s="13">
        <v>406057</v>
      </c>
      <c r="Y18" s="13">
        <v>274070</v>
      </c>
      <c r="Z18" s="13">
        <v>680127</v>
      </c>
      <c r="AA18" s="13">
        <v>0</v>
      </c>
      <c r="AB18" s="13">
        <v>494622</v>
      </c>
      <c r="AC18" s="13">
        <v>333848</v>
      </c>
      <c r="AD18" s="13">
        <v>828470</v>
      </c>
    </row>
    <row r="19" spans="1:30" ht="13.95" customHeight="1" x14ac:dyDescent="0.3">
      <c r="A19" s="12">
        <v>382</v>
      </c>
      <c r="B19" s="12" t="s">
        <v>26</v>
      </c>
      <c r="C19" s="12">
        <v>0</v>
      </c>
      <c r="D19" s="12">
        <v>6.5</v>
      </c>
      <c r="E19" s="12">
        <v>3.6</v>
      </c>
      <c r="F19" s="12">
        <v>10.1</v>
      </c>
      <c r="G19" s="13">
        <v>0</v>
      </c>
      <c r="H19" s="13">
        <v>251971</v>
      </c>
      <c r="I19" s="13">
        <v>140601</v>
      </c>
      <c r="J19" s="13">
        <v>392572</v>
      </c>
      <c r="K19" s="13">
        <v>0</v>
      </c>
      <c r="L19" s="13">
        <v>368552</v>
      </c>
      <c r="M19" s="13">
        <v>205654</v>
      </c>
      <c r="N19" s="13">
        <v>574206</v>
      </c>
      <c r="Q19" s="12">
        <v>382</v>
      </c>
      <c r="R19" s="12" t="s">
        <v>26</v>
      </c>
      <c r="S19" s="12">
        <v>0</v>
      </c>
      <c r="T19" s="12">
        <v>29.1</v>
      </c>
      <c r="U19" s="12">
        <v>21.6</v>
      </c>
      <c r="V19" s="12">
        <v>50.7</v>
      </c>
      <c r="W19" s="13">
        <v>0</v>
      </c>
      <c r="X19" s="13">
        <v>885880</v>
      </c>
      <c r="Y19" s="13">
        <v>655114</v>
      </c>
      <c r="Z19" s="13">
        <v>1540994</v>
      </c>
      <c r="AA19" s="13">
        <v>0</v>
      </c>
      <c r="AB19" s="13">
        <v>1117387</v>
      </c>
      <c r="AC19" s="13">
        <v>826316</v>
      </c>
      <c r="AD19" s="13">
        <v>1943703</v>
      </c>
    </row>
    <row r="20" spans="1:30" ht="13.95" customHeight="1" x14ac:dyDescent="0.3">
      <c r="A20" s="12">
        <v>391</v>
      </c>
      <c r="B20" s="12" t="s">
        <v>27</v>
      </c>
      <c r="C20" s="12">
        <v>0</v>
      </c>
      <c r="D20" s="12">
        <v>0.1</v>
      </c>
      <c r="E20" s="12">
        <v>4.5</v>
      </c>
      <c r="F20" s="12">
        <v>4.5999999999999996</v>
      </c>
      <c r="G20" s="13">
        <v>0</v>
      </c>
      <c r="H20" s="13">
        <v>1012</v>
      </c>
      <c r="I20" s="13">
        <v>73109</v>
      </c>
      <c r="J20" s="13">
        <v>74121</v>
      </c>
      <c r="K20" s="13">
        <v>0</v>
      </c>
      <c r="L20" s="13">
        <v>1096</v>
      </c>
      <c r="M20" s="13">
        <v>79195</v>
      </c>
      <c r="N20" s="13">
        <v>80291</v>
      </c>
      <c r="Q20" s="12">
        <v>391</v>
      </c>
      <c r="R20" s="12" t="s">
        <v>27</v>
      </c>
      <c r="S20" s="12">
        <v>0</v>
      </c>
      <c r="T20" s="12">
        <v>0.2</v>
      </c>
      <c r="U20" s="12">
        <v>13.9</v>
      </c>
      <c r="V20" s="12">
        <v>14.1</v>
      </c>
      <c r="W20" s="13">
        <v>0</v>
      </c>
      <c r="X20" s="13">
        <v>5923</v>
      </c>
      <c r="Y20" s="13">
        <v>405069</v>
      </c>
      <c r="Z20" s="13">
        <v>410991</v>
      </c>
      <c r="AA20" s="13">
        <v>0</v>
      </c>
      <c r="AB20" s="13">
        <v>6295</v>
      </c>
      <c r="AC20" s="13">
        <v>430527</v>
      </c>
      <c r="AD20" s="13">
        <v>436822</v>
      </c>
    </row>
    <row r="21" spans="1:30" ht="13.95" customHeight="1" x14ac:dyDescent="0.3">
      <c r="A21" s="12">
        <v>394</v>
      </c>
      <c r="B21" s="12" t="s">
        <v>28</v>
      </c>
      <c r="C21" s="12">
        <v>0</v>
      </c>
      <c r="D21" s="12">
        <v>0</v>
      </c>
      <c r="E21" s="12">
        <v>65</v>
      </c>
      <c r="F21" s="12">
        <v>65</v>
      </c>
      <c r="G21" s="13">
        <v>0</v>
      </c>
      <c r="H21" s="13">
        <v>152</v>
      </c>
      <c r="I21" s="13">
        <v>3173757</v>
      </c>
      <c r="J21" s="13">
        <v>3173909</v>
      </c>
      <c r="K21" s="13">
        <v>0</v>
      </c>
      <c r="L21" s="13">
        <v>166</v>
      </c>
      <c r="M21" s="13">
        <v>3468562</v>
      </c>
      <c r="N21" s="13">
        <v>3468727</v>
      </c>
      <c r="Q21" s="12">
        <v>394</v>
      </c>
      <c r="R21" s="12" t="s">
        <v>28</v>
      </c>
      <c r="S21" s="12">
        <v>0</v>
      </c>
      <c r="T21" s="12">
        <v>0</v>
      </c>
      <c r="U21" s="12">
        <v>95.5</v>
      </c>
      <c r="V21" s="12">
        <v>95.6</v>
      </c>
      <c r="W21" s="13">
        <v>0</v>
      </c>
      <c r="X21" s="13">
        <v>598</v>
      </c>
      <c r="Y21" s="13">
        <v>4573349</v>
      </c>
      <c r="Z21" s="13">
        <v>4573947</v>
      </c>
      <c r="AA21" s="13">
        <v>0</v>
      </c>
      <c r="AB21" s="13">
        <v>647</v>
      </c>
      <c r="AC21" s="13">
        <v>4948309</v>
      </c>
      <c r="AD21" s="13">
        <v>4948956</v>
      </c>
    </row>
    <row r="22" spans="1:30" ht="13.95" customHeight="1" x14ac:dyDescent="0.3">
      <c r="A22" s="12">
        <v>402</v>
      </c>
      <c r="B22" s="12" t="s">
        <v>29</v>
      </c>
      <c r="C22" s="12">
        <v>0</v>
      </c>
      <c r="D22" s="12">
        <v>0.5</v>
      </c>
      <c r="E22" s="12">
        <v>3.9</v>
      </c>
      <c r="F22" s="12">
        <v>4.4000000000000004</v>
      </c>
      <c r="G22" s="13">
        <v>0</v>
      </c>
      <c r="H22" s="13">
        <v>7541</v>
      </c>
      <c r="I22" s="13">
        <v>56745</v>
      </c>
      <c r="J22" s="13">
        <v>64286</v>
      </c>
      <c r="K22" s="13">
        <v>0</v>
      </c>
      <c r="L22" s="13">
        <v>11805</v>
      </c>
      <c r="M22" s="13">
        <v>88833</v>
      </c>
      <c r="N22" s="13">
        <v>100638</v>
      </c>
      <c r="Q22" s="12">
        <v>402</v>
      </c>
      <c r="R22" s="12" t="s">
        <v>29</v>
      </c>
      <c r="S22" s="12">
        <v>0</v>
      </c>
      <c r="T22" s="12">
        <v>2.1</v>
      </c>
      <c r="U22" s="12">
        <v>13.4</v>
      </c>
      <c r="V22" s="12">
        <v>15.5</v>
      </c>
      <c r="W22" s="13">
        <v>0</v>
      </c>
      <c r="X22" s="13">
        <v>45783</v>
      </c>
      <c r="Y22" s="13">
        <v>288431</v>
      </c>
      <c r="Z22" s="13">
        <v>334214</v>
      </c>
      <c r="AA22" s="13">
        <v>0</v>
      </c>
      <c r="AB22" s="13">
        <v>61399</v>
      </c>
      <c r="AC22" s="13">
        <v>386812</v>
      </c>
      <c r="AD22" s="13">
        <v>448211</v>
      </c>
    </row>
    <row r="23" spans="1:30" ht="13.95" customHeight="1" x14ac:dyDescent="0.3">
      <c r="A23" s="12">
        <v>411</v>
      </c>
      <c r="B23" s="12" t="s">
        <v>30</v>
      </c>
      <c r="C23" s="12">
        <v>0</v>
      </c>
      <c r="D23" s="12">
        <v>6.9</v>
      </c>
      <c r="E23" s="12">
        <v>38.299999999999997</v>
      </c>
      <c r="F23" s="12">
        <v>45.2</v>
      </c>
      <c r="G23" s="13">
        <v>0</v>
      </c>
      <c r="H23" s="13">
        <v>116867</v>
      </c>
      <c r="I23" s="13">
        <v>647465</v>
      </c>
      <c r="J23" s="13">
        <v>764332</v>
      </c>
      <c r="K23" s="13">
        <v>0</v>
      </c>
      <c r="L23" s="13">
        <v>169867</v>
      </c>
      <c r="M23" s="13">
        <v>941097</v>
      </c>
      <c r="N23" s="13">
        <v>1110963</v>
      </c>
      <c r="Q23" s="12">
        <v>411</v>
      </c>
      <c r="R23" s="12" t="s">
        <v>30</v>
      </c>
      <c r="S23" s="12">
        <v>0</v>
      </c>
      <c r="T23" s="12">
        <v>9.8000000000000007</v>
      </c>
      <c r="U23" s="12">
        <v>51.3</v>
      </c>
      <c r="V23" s="12">
        <v>61.1</v>
      </c>
      <c r="W23" s="13">
        <v>0</v>
      </c>
      <c r="X23" s="13">
        <v>185842</v>
      </c>
      <c r="Y23" s="13">
        <v>967969</v>
      </c>
      <c r="Z23" s="13">
        <v>1153811</v>
      </c>
      <c r="AA23" s="13">
        <v>0</v>
      </c>
      <c r="AB23" s="13">
        <v>270014</v>
      </c>
      <c r="AC23" s="13">
        <v>1406383</v>
      </c>
      <c r="AD23" s="13">
        <v>1676397</v>
      </c>
    </row>
    <row r="24" spans="1:30" ht="13.95" customHeight="1" x14ac:dyDescent="0.3">
      <c r="A24" s="12">
        <v>414</v>
      </c>
      <c r="B24" s="12" t="s">
        <v>31</v>
      </c>
      <c r="C24" s="12">
        <v>0</v>
      </c>
      <c r="D24" s="12">
        <v>10.8</v>
      </c>
      <c r="E24" s="12">
        <v>16</v>
      </c>
      <c r="F24" s="12">
        <v>26.8</v>
      </c>
      <c r="G24" s="13">
        <v>0</v>
      </c>
      <c r="H24" s="13">
        <v>265564</v>
      </c>
      <c r="I24" s="13">
        <v>392329</v>
      </c>
      <c r="J24" s="13">
        <v>657893</v>
      </c>
      <c r="K24" s="13">
        <v>0</v>
      </c>
      <c r="L24" s="13">
        <v>288104</v>
      </c>
      <c r="M24" s="13">
        <v>425628</v>
      </c>
      <c r="N24" s="13">
        <v>713732</v>
      </c>
      <c r="Q24" s="12">
        <v>414</v>
      </c>
      <c r="R24" s="12" t="s">
        <v>31</v>
      </c>
      <c r="S24" s="12">
        <v>0</v>
      </c>
      <c r="T24" s="12">
        <v>15.2</v>
      </c>
      <c r="U24" s="12">
        <v>26.3</v>
      </c>
      <c r="V24" s="12">
        <v>41.5</v>
      </c>
      <c r="W24" s="13">
        <v>0</v>
      </c>
      <c r="X24" s="13">
        <v>486641</v>
      </c>
      <c r="Y24" s="13">
        <v>844254</v>
      </c>
      <c r="Z24" s="13">
        <v>1330895</v>
      </c>
      <c r="AA24" s="13">
        <v>0</v>
      </c>
      <c r="AB24" s="13">
        <v>537308</v>
      </c>
      <c r="AC24" s="13">
        <v>932155</v>
      </c>
      <c r="AD24" s="13">
        <v>1469464</v>
      </c>
    </row>
    <row r="25" spans="1:30" ht="13.95" customHeight="1" x14ac:dyDescent="0.3">
      <c r="A25" s="12">
        <v>427</v>
      </c>
      <c r="B25" s="12" t="s">
        <v>32</v>
      </c>
      <c r="C25" s="12">
        <v>0</v>
      </c>
      <c r="D25" s="12">
        <v>4.5999999999999996</v>
      </c>
      <c r="E25" s="12">
        <v>10.8</v>
      </c>
      <c r="F25" s="12">
        <v>15.4</v>
      </c>
      <c r="G25" s="13">
        <v>0</v>
      </c>
      <c r="H25" s="13">
        <v>246117</v>
      </c>
      <c r="I25" s="13">
        <v>576390</v>
      </c>
      <c r="J25" s="13">
        <v>822507</v>
      </c>
      <c r="K25" s="13">
        <v>0</v>
      </c>
      <c r="L25" s="13">
        <v>274437</v>
      </c>
      <c r="M25" s="13">
        <v>642714</v>
      </c>
      <c r="N25" s="13">
        <v>917151</v>
      </c>
      <c r="Q25" s="12">
        <v>427</v>
      </c>
      <c r="R25" s="12" t="s">
        <v>32</v>
      </c>
      <c r="S25" s="12">
        <v>0</v>
      </c>
      <c r="T25" s="12">
        <v>6</v>
      </c>
      <c r="U25" s="12">
        <v>13.4</v>
      </c>
      <c r="V25" s="12">
        <v>19.5</v>
      </c>
      <c r="W25" s="13">
        <v>0</v>
      </c>
      <c r="X25" s="13">
        <v>351745</v>
      </c>
      <c r="Y25" s="13">
        <v>781737</v>
      </c>
      <c r="Z25" s="13">
        <v>1133483</v>
      </c>
      <c r="AA25" s="13">
        <v>0</v>
      </c>
      <c r="AB25" s="13">
        <v>400161</v>
      </c>
      <c r="AC25" s="13">
        <v>889339</v>
      </c>
      <c r="AD25" s="13">
        <v>1289500</v>
      </c>
    </row>
    <row r="27" spans="1:30" ht="13.95" customHeight="1" x14ac:dyDescent="0.3">
      <c r="A27" t="s">
        <v>60</v>
      </c>
    </row>
    <row r="28" spans="1:30" ht="13.95" customHeight="1" x14ac:dyDescent="0.3">
      <c r="C28" s="101" t="s">
        <v>1</v>
      </c>
      <c r="D28" s="101"/>
      <c r="E28" s="101"/>
      <c r="F28" s="101"/>
      <c r="G28" s="102" t="s">
        <v>33</v>
      </c>
      <c r="H28" s="102"/>
      <c r="I28" s="102"/>
      <c r="J28" s="102"/>
      <c r="K28" s="103" t="s">
        <v>35</v>
      </c>
      <c r="L28" s="103"/>
      <c r="M28" s="103"/>
      <c r="N28" s="103"/>
      <c r="S28" s="101" t="s">
        <v>1</v>
      </c>
      <c r="T28" s="101"/>
      <c r="U28" s="101"/>
      <c r="V28" s="101"/>
      <c r="W28" s="102" t="s">
        <v>33</v>
      </c>
      <c r="X28" s="102"/>
      <c r="Y28" s="102"/>
      <c r="Z28" s="102"/>
      <c r="AA28" s="103" t="s">
        <v>35</v>
      </c>
      <c r="AB28" s="103"/>
      <c r="AC28" s="103"/>
      <c r="AD28" s="103"/>
    </row>
    <row r="29" spans="1:30" ht="13.95" customHeight="1" x14ac:dyDescent="0.3">
      <c r="A29" s="10" t="s">
        <v>7</v>
      </c>
      <c r="B29" s="10" t="s">
        <v>8</v>
      </c>
      <c r="C29" s="14" t="s">
        <v>9</v>
      </c>
      <c r="D29" s="14" t="s">
        <v>10</v>
      </c>
      <c r="E29" s="14" t="s">
        <v>11</v>
      </c>
      <c r="F29" s="14" t="s">
        <v>12</v>
      </c>
      <c r="G29" s="15" t="s">
        <v>9</v>
      </c>
      <c r="H29" s="15" t="s">
        <v>10</v>
      </c>
      <c r="I29" s="15" t="s">
        <v>11</v>
      </c>
      <c r="J29" s="15" t="s">
        <v>12</v>
      </c>
      <c r="K29" s="16" t="s">
        <v>9</v>
      </c>
      <c r="L29" s="16" t="s">
        <v>10</v>
      </c>
      <c r="M29" s="16" t="s">
        <v>11</v>
      </c>
      <c r="N29" s="16" t="s">
        <v>12</v>
      </c>
      <c r="Q29" s="10" t="s">
        <v>7</v>
      </c>
      <c r="R29" s="10" t="s">
        <v>8</v>
      </c>
      <c r="S29" s="14" t="s">
        <v>9</v>
      </c>
      <c r="T29" s="14" t="s">
        <v>10</v>
      </c>
      <c r="U29" s="14" t="s">
        <v>11</v>
      </c>
      <c r="V29" s="14" t="s">
        <v>12</v>
      </c>
      <c r="W29" s="15" t="s">
        <v>9</v>
      </c>
      <c r="X29" s="15" t="s">
        <v>10</v>
      </c>
      <c r="Y29" s="15" t="s">
        <v>11</v>
      </c>
      <c r="Z29" s="15" t="s">
        <v>12</v>
      </c>
      <c r="AA29" s="16" t="s">
        <v>9</v>
      </c>
      <c r="AB29" s="16" t="s">
        <v>10</v>
      </c>
      <c r="AC29" s="16" t="s">
        <v>11</v>
      </c>
      <c r="AD29" s="16" t="s">
        <v>12</v>
      </c>
    </row>
    <row r="30" spans="1:30" ht="13.95" customHeight="1" x14ac:dyDescent="0.3">
      <c r="A30" s="12">
        <v>0</v>
      </c>
      <c r="B30" s="12" t="s">
        <v>12</v>
      </c>
      <c r="C30" s="12">
        <v>250</v>
      </c>
      <c r="D30" s="12">
        <v>148.19999999999999</v>
      </c>
      <c r="E30" s="12">
        <v>126.9</v>
      </c>
      <c r="F30" s="12">
        <v>525.1</v>
      </c>
      <c r="G30" s="13">
        <v>22056938</v>
      </c>
      <c r="H30" s="13">
        <v>5791749</v>
      </c>
      <c r="I30" s="13">
        <v>4389292</v>
      </c>
      <c r="J30" s="13">
        <v>32237979</v>
      </c>
      <c r="K30" s="13">
        <v>74337570</v>
      </c>
      <c r="L30" s="13">
        <v>9182790</v>
      </c>
      <c r="M30" s="13">
        <v>7455010</v>
      </c>
      <c r="N30" s="13">
        <v>90975371</v>
      </c>
      <c r="Q30" s="12">
        <v>0</v>
      </c>
      <c r="R30" s="12" t="s">
        <v>12</v>
      </c>
      <c r="S30" s="12">
        <v>250</v>
      </c>
      <c r="T30" s="12">
        <v>318.60000000000002</v>
      </c>
      <c r="U30" s="12">
        <v>330.6</v>
      </c>
      <c r="V30" s="12">
        <v>899.2</v>
      </c>
      <c r="W30" s="13">
        <v>28483142</v>
      </c>
      <c r="X30" s="13">
        <v>15079114</v>
      </c>
      <c r="Y30" s="13">
        <v>12708137</v>
      </c>
      <c r="Z30" s="13">
        <v>56270393</v>
      </c>
      <c r="AA30" s="13">
        <v>100166376</v>
      </c>
      <c r="AB30" s="13">
        <v>23846065</v>
      </c>
      <c r="AC30" s="13">
        <v>22314626</v>
      </c>
      <c r="AD30" s="13">
        <v>146327068</v>
      </c>
    </row>
    <row r="31" spans="1:30" ht="13.95" customHeight="1" x14ac:dyDescent="0.3">
      <c r="A31" s="12">
        <v>1</v>
      </c>
      <c r="B31" s="12" t="s">
        <v>13</v>
      </c>
      <c r="C31" s="12">
        <v>0</v>
      </c>
      <c r="D31" s="12">
        <v>0.2</v>
      </c>
      <c r="E31" s="12">
        <v>0.6</v>
      </c>
      <c r="F31" s="12">
        <v>0.8</v>
      </c>
      <c r="G31" s="13">
        <v>0</v>
      </c>
      <c r="H31" s="13">
        <v>1914</v>
      </c>
      <c r="I31" s="13">
        <v>5450</v>
      </c>
      <c r="J31" s="13">
        <v>7365</v>
      </c>
      <c r="K31" s="13">
        <v>0</v>
      </c>
      <c r="L31" s="13">
        <v>3591</v>
      </c>
      <c r="M31" s="13">
        <v>10224</v>
      </c>
      <c r="N31" s="13">
        <v>13816</v>
      </c>
      <c r="Q31" s="12">
        <v>1</v>
      </c>
      <c r="R31" s="12" t="s">
        <v>13</v>
      </c>
      <c r="S31" s="12">
        <v>0</v>
      </c>
      <c r="T31" s="12">
        <v>0.4</v>
      </c>
      <c r="U31" s="12">
        <v>1</v>
      </c>
      <c r="V31" s="12">
        <v>1.4</v>
      </c>
      <c r="W31" s="13">
        <v>0</v>
      </c>
      <c r="X31" s="13">
        <v>6428</v>
      </c>
      <c r="Y31" s="13">
        <v>14296</v>
      </c>
      <c r="Z31" s="13">
        <v>20724</v>
      </c>
      <c r="AA31" s="13">
        <v>0</v>
      </c>
      <c r="AB31" s="13">
        <v>12858</v>
      </c>
      <c r="AC31" s="13">
        <v>28595</v>
      </c>
      <c r="AD31" s="13">
        <v>41453</v>
      </c>
    </row>
    <row r="32" spans="1:30" ht="13.95" customHeight="1" x14ac:dyDescent="0.3">
      <c r="A32" s="12">
        <v>20</v>
      </c>
      <c r="B32" s="12" t="s">
        <v>14</v>
      </c>
      <c r="C32" s="12">
        <v>0</v>
      </c>
      <c r="D32" s="12">
        <v>0.8</v>
      </c>
      <c r="E32" s="12">
        <v>0</v>
      </c>
      <c r="F32" s="12">
        <v>0.8</v>
      </c>
      <c r="G32" s="13">
        <v>0</v>
      </c>
      <c r="H32" s="13">
        <v>36480</v>
      </c>
      <c r="I32" s="13">
        <v>183</v>
      </c>
      <c r="J32" s="13">
        <v>36663</v>
      </c>
      <c r="K32" s="13">
        <v>0</v>
      </c>
      <c r="L32" s="13">
        <v>70835</v>
      </c>
      <c r="M32" s="13">
        <v>355</v>
      </c>
      <c r="N32" s="13">
        <v>71190</v>
      </c>
      <c r="Q32" s="12">
        <v>20</v>
      </c>
      <c r="R32" s="12" t="s">
        <v>14</v>
      </c>
      <c r="S32" s="12">
        <v>0</v>
      </c>
      <c r="T32" s="12">
        <v>13.4</v>
      </c>
      <c r="U32" s="12">
        <v>0.1</v>
      </c>
      <c r="V32" s="12">
        <v>13.5</v>
      </c>
      <c r="W32" s="13">
        <v>0</v>
      </c>
      <c r="X32" s="13">
        <v>772825</v>
      </c>
      <c r="Y32" s="13">
        <v>7954</v>
      </c>
      <c r="Z32" s="13">
        <v>780779</v>
      </c>
      <c r="AA32" s="13">
        <v>0</v>
      </c>
      <c r="AB32" s="13">
        <v>1664589</v>
      </c>
      <c r="AC32" s="13">
        <v>17133</v>
      </c>
      <c r="AD32" s="13">
        <v>1681722</v>
      </c>
    </row>
    <row r="33" spans="1:30" ht="13.95" customHeight="1" x14ac:dyDescent="0.3">
      <c r="A33" s="12">
        <v>33</v>
      </c>
      <c r="B33" s="12" t="s">
        <v>15</v>
      </c>
      <c r="C33" s="12">
        <v>250</v>
      </c>
      <c r="D33" s="12">
        <v>0.6</v>
      </c>
      <c r="E33" s="12">
        <v>0.7</v>
      </c>
      <c r="F33" s="12">
        <v>251.3</v>
      </c>
      <c r="G33" s="13">
        <v>22056938</v>
      </c>
      <c r="H33" s="13">
        <v>51465</v>
      </c>
      <c r="I33" s="13">
        <v>59164</v>
      </c>
      <c r="J33" s="13">
        <v>22167567</v>
      </c>
      <c r="K33" s="13">
        <v>74337570</v>
      </c>
      <c r="L33" s="13">
        <v>173451</v>
      </c>
      <c r="M33" s="13">
        <v>199396</v>
      </c>
      <c r="N33" s="13">
        <v>74710417</v>
      </c>
      <c r="Q33" s="12">
        <v>33</v>
      </c>
      <c r="R33" s="12" t="s">
        <v>15</v>
      </c>
      <c r="S33" s="12">
        <v>250</v>
      </c>
      <c r="T33" s="12">
        <v>0.8</v>
      </c>
      <c r="U33" s="12">
        <v>1.2</v>
      </c>
      <c r="V33" s="12">
        <v>252</v>
      </c>
      <c r="W33" s="13">
        <v>28483142</v>
      </c>
      <c r="X33" s="13">
        <v>88358</v>
      </c>
      <c r="Y33" s="13">
        <v>137745</v>
      </c>
      <c r="Z33" s="13">
        <v>28709244</v>
      </c>
      <c r="AA33" s="13">
        <v>100166376</v>
      </c>
      <c r="AB33" s="13">
        <v>310726</v>
      </c>
      <c r="AC33" s="13">
        <v>484405</v>
      </c>
      <c r="AD33" s="13">
        <v>100961507</v>
      </c>
    </row>
    <row r="34" spans="1:30" ht="13.95" customHeight="1" x14ac:dyDescent="0.3">
      <c r="A34" s="12">
        <v>34</v>
      </c>
      <c r="B34" s="12" t="s">
        <v>16</v>
      </c>
      <c r="C34" s="12">
        <v>0</v>
      </c>
      <c r="D34" s="12">
        <v>7.9</v>
      </c>
      <c r="E34" s="12">
        <v>0.3</v>
      </c>
      <c r="F34" s="12">
        <v>8.1999999999999993</v>
      </c>
      <c r="G34" s="13">
        <v>0</v>
      </c>
      <c r="H34" s="13">
        <v>372433</v>
      </c>
      <c r="I34" s="13">
        <v>11957</v>
      </c>
      <c r="J34" s="13">
        <v>384390</v>
      </c>
      <c r="K34" s="13">
        <v>0</v>
      </c>
      <c r="L34" s="13">
        <v>437085</v>
      </c>
      <c r="M34" s="13">
        <v>14033</v>
      </c>
      <c r="N34" s="13">
        <v>451118</v>
      </c>
      <c r="Q34" s="12">
        <v>34</v>
      </c>
      <c r="R34" s="12" t="s">
        <v>16</v>
      </c>
      <c r="S34" s="12">
        <v>0</v>
      </c>
      <c r="T34" s="12">
        <v>13.2</v>
      </c>
      <c r="U34" s="12">
        <v>1.1000000000000001</v>
      </c>
      <c r="V34" s="12">
        <v>14.2</v>
      </c>
      <c r="W34" s="13">
        <v>0</v>
      </c>
      <c r="X34" s="13">
        <v>594718</v>
      </c>
      <c r="Y34" s="13">
        <v>47564</v>
      </c>
      <c r="Z34" s="13">
        <v>642281</v>
      </c>
      <c r="AA34" s="13">
        <v>0</v>
      </c>
      <c r="AB34" s="13">
        <v>698563</v>
      </c>
      <c r="AC34" s="13">
        <v>55869</v>
      </c>
      <c r="AD34" s="13">
        <v>754432</v>
      </c>
    </row>
    <row r="35" spans="1:30" ht="13.95" customHeight="1" x14ac:dyDescent="0.3">
      <c r="A35" s="12">
        <v>41</v>
      </c>
      <c r="B35" s="12" t="s">
        <v>17</v>
      </c>
      <c r="C35" s="12">
        <v>0</v>
      </c>
      <c r="D35" s="12">
        <v>1.9</v>
      </c>
      <c r="E35" s="12">
        <v>0.7</v>
      </c>
      <c r="F35" s="12">
        <v>2.6</v>
      </c>
      <c r="G35" s="13">
        <v>0</v>
      </c>
      <c r="H35" s="13">
        <v>117005</v>
      </c>
      <c r="I35" s="13">
        <v>45507</v>
      </c>
      <c r="J35" s="13">
        <v>162511</v>
      </c>
      <c r="K35" s="13">
        <v>0</v>
      </c>
      <c r="L35" s="13">
        <v>185480</v>
      </c>
      <c r="M35" s="13">
        <v>72139</v>
      </c>
      <c r="N35" s="13">
        <v>257619</v>
      </c>
      <c r="Q35" s="12">
        <v>41</v>
      </c>
      <c r="R35" s="12" t="s">
        <v>17</v>
      </c>
      <c r="S35" s="12">
        <v>0</v>
      </c>
      <c r="T35" s="12">
        <v>8</v>
      </c>
      <c r="U35" s="12">
        <v>5.6</v>
      </c>
      <c r="V35" s="12">
        <v>13.6</v>
      </c>
      <c r="W35" s="13">
        <v>0</v>
      </c>
      <c r="X35" s="13">
        <v>552456</v>
      </c>
      <c r="Y35" s="13">
        <v>382895</v>
      </c>
      <c r="Z35" s="13">
        <v>935350</v>
      </c>
      <c r="AA35" s="13">
        <v>0</v>
      </c>
      <c r="AB35" s="13">
        <v>972017</v>
      </c>
      <c r="AC35" s="13">
        <v>673684</v>
      </c>
      <c r="AD35" s="13">
        <v>1645701</v>
      </c>
    </row>
    <row r="36" spans="1:30" ht="13.95" customHeight="1" x14ac:dyDescent="0.3">
      <c r="A36" s="12">
        <v>319</v>
      </c>
      <c r="B36" s="12" t="s">
        <v>18</v>
      </c>
      <c r="C36" s="12">
        <v>0</v>
      </c>
      <c r="D36" s="12">
        <v>2.1</v>
      </c>
      <c r="E36" s="12">
        <v>1.5</v>
      </c>
      <c r="F36" s="12">
        <v>3.6</v>
      </c>
      <c r="G36" s="13">
        <v>0</v>
      </c>
      <c r="H36" s="13">
        <v>104636</v>
      </c>
      <c r="I36" s="13">
        <v>76488</v>
      </c>
      <c r="J36" s="13">
        <v>181124</v>
      </c>
      <c r="K36" s="13">
        <v>0</v>
      </c>
      <c r="L36" s="13">
        <v>180074</v>
      </c>
      <c r="M36" s="13">
        <v>131632</v>
      </c>
      <c r="N36" s="13">
        <v>311706</v>
      </c>
      <c r="Q36" s="12">
        <v>319</v>
      </c>
      <c r="R36" s="12" t="s">
        <v>18</v>
      </c>
      <c r="S36" s="12">
        <v>0</v>
      </c>
      <c r="T36" s="12">
        <v>8.9</v>
      </c>
      <c r="U36" s="12">
        <v>10</v>
      </c>
      <c r="V36" s="12">
        <v>18.899999999999999</v>
      </c>
      <c r="W36" s="13">
        <v>0</v>
      </c>
      <c r="X36" s="13">
        <v>613108</v>
      </c>
      <c r="Y36" s="13">
        <v>690803</v>
      </c>
      <c r="Z36" s="13">
        <v>1303910</v>
      </c>
      <c r="AA36" s="13">
        <v>0</v>
      </c>
      <c r="AB36" s="13">
        <v>1053415</v>
      </c>
      <c r="AC36" s="13">
        <v>1186907</v>
      </c>
      <c r="AD36" s="13">
        <v>2240322</v>
      </c>
    </row>
    <row r="37" spans="1:30" ht="13.95" customHeight="1" x14ac:dyDescent="0.3">
      <c r="A37" s="12">
        <v>320</v>
      </c>
      <c r="B37" s="12" t="s">
        <v>19</v>
      </c>
      <c r="C37" s="12">
        <v>0</v>
      </c>
      <c r="D37" s="12">
        <v>1.8</v>
      </c>
      <c r="E37" s="12">
        <v>32.799999999999997</v>
      </c>
      <c r="F37" s="12">
        <v>34.6</v>
      </c>
      <c r="G37" s="13">
        <v>0</v>
      </c>
      <c r="H37" s="13">
        <v>49501</v>
      </c>
      <c r="I37" s="13">
        <v>915209</v>
      </c>
      <c r="J37" s="13">
        <v>964710</v>
      </c>
      <c r="K37" s="13">
        <v>0</v>
      </c>
      <c r="L37" s="13">
        <v>78289</v>
      </c>
      <c r="M37" s="13">
        <v>1447469</v>
      </c>
      <c r="N37" s="13">
        <v>1525758</v>
      </c>
      <c r="Q37" s="12">
        <v>320</v>
      </c>
      <c r="R37" s="12" t="s">
        <v>19</v>
      </c>
      <c r="S37" s="12">
        <v>0</v>
      </c>
      <c r="T37" s="12">
        <v>3</v>
      </c>
      <c r="U37" s="12">
        <v>68.599999999999994</v>
      </c>
      <c r="V37" s="12">
        <v>71.599999999999994</v>
      </c>
      <c r="W37" s="13">
        <v>0</v>
      </c>
      <c r="X37" s="13">
        <v>83567</v>
      </c>
      <c r="Y37" s="13">
        <v>1921721</v>
      </c>
      <c r="Z37" s="13">
        <v>2005289</v>
      </c>
      <c r="AA37" s="13">
        <v>0</v>
      </c>
      <c r="AB37" s="13">
        <v>136279</v>
      </c>
      <c r="AC37" s="13">
        <v>3133884</v>
      </c>
      <c r="AD37" s="13">
        <v>3270163</v>
      </c>
    </row>
    <row r="38" spans="1:30" ht="13.95" customHeight="1" x14ac:dyDescent="0.3">
      <c r="A38" s="12">
        <v>332</v>
      </c>
      <c r="B38" s="12" t="s">
        <v>20</v>
      </c>
      <c r="C38" s="12">
        <v>0</v>
      </c>
      <c r="D38" s="12">
        <v>41</v>
      </c>
      <c r="E38" s="12">
        <v>2.1</v>
      </c>
      <c r="F38" s="12">
        <v>43.2</v>
      </c>
      <c r="G38" s="13">
        <v>0</v>
      </c>
      <c r="H38" s="13">
        <v>1953821</v>
      </c>
      <c r="I38" s="13">
        <v>101256</v>
      </c>
      <c r="J38" s="13">
        <v>2055077</v>
      </c>
      <c r="K38" s="13">
        <v>0</v>
      </c>
      <c r="L38" s="13">
        <v>2759556</v>
      </c>
      <c r="M38" s="13">
        <v>143013</v>
      </c>
      <c r="N38" s="13">
        <v>2902569</v>
      </c>
      <c r="Q38" s="12">
        <v>332</v>
      </c>
      <c r="R38" s="12" t="s">
        <v>20</v>
      </c>
      <c r="S38" s="12">
        <v>0</v>
      </c>
      <c r="T38" s="12">
        <v>73.900000000000006</v>
      </c>
      <c r="U38" s="12">
        <v>7.6</v>
      </c>
      <c r="V38" s="12">
        <v>81.5</v>
      </c>
      <c r="W38" s="13">
        <v>0</v>
      </c>
      <c r="X38" s="13">
        <v>3691638</v>
      </c>
      <c r="Y38" s="13">
        <v>378336</v>
      </c>
      <c r="Z38" s="13">
        <v>4069973</v>
      </c>
      <c r="AA38" s="13">
        <v>0</v>
      </c>
      <c r="AB38" s="13">
        <v>5095253</v>
      </c>
      <c r="AC38" s="13">
        <v>522185</v>
      </c>
      <c r="AD38" s="13">
        <v>5617437</v>
      </c>
    </row>
    <row r="39" spans="1:30" ht="13.95" customHeight="1" x14ac:dyDescent="0.3">
      <c r="A39" s="12">
        <v>341</v>
      </c>
      <c r="B39" s="12" t="s">
        <v>21</v>
      </c>
      <c r="C39" s="12">
        <v>0</v>
      </c>
      <c r="D39" s="12">
        <v>2.9</v>
      </c>
      <c r="E39" s="12">
        <v>1.3</v>
      </c>
      <c r="F39" s="12">
        <v>4.2</v>
      </c>
      <c r="G39" s="13">
        <v>0</v>
      </c>
      <c r="H39" s="13">
        <v>156405</v>
      </c>
      <c r="I39" s="13">
        <v>70448</v>
      </c>
      <c r="J39" s="13">
        <v>226853</v>
      </c>
      <c r="K39" s="13">
        <v>0</v>
      </c>
      <c r="L39" s="13">
        <v>411294</v>
      </c>
      <c r="M39" s="13">
        <v>185254</v>
      </c>
      <c r="N39" s="13">
        <v>596548</v>
      </c>
      <c r="Q39" s="12">
        <v>341</v>
      </c>
      <c r="R39" s="12" t="s">
        <v>21</v>
      </c>
      <c r="S39" s="12">
        <v>0</v>
      </c>
      <c r="T39" s="12">
        <v>6.3</v>
      </c>
      <c r="U39" s="12">
        <v>4.3</v>
      </c>
      <c r="V39" s="12">
        <v>10.7</v>
      </c>
      <c r="W39" s="13">
        <v>0</v>
      </c>
      <c r="X39" s="13">
        <v>391724</v>
      </c>
      <c r="Y39" s="13">
        <v>269046</v>
      </c>
      <c r="Z39" s="13">
        <v>660770</v>
      </c>
      <c r="AA39" s="13">
        <v>0</v>
      </c>
      <c r="AB39" s="13">
        <v>824614</v>
      </c>
      <c r="AC39" s="13">
        <v>566365</v>
      </c>
      <c r="AD39" s="13">
        <v>1390979</v>
      </c>
    </row>
    <row r="40" spans="1:30" ht="13.95" customHeight="1" x14ac:dyDescent="0.3">
      <c r="A40" s="12">
        <v>354</v>
      </c>
      <c r="B40" s="12" t="s">
        <v>22</v>
      </c>
      <c r="C40" s="12">
        <v>0</v>
      </c>
      <c r="D40" s="12">
        <v>13.4</v>
      </c>
      <c r="E40" s="12">
        <v>7.4</v>
      </c>
      <c r="F40" s="12">
        <v>20.8</v>
      </c>
      <c r="G40" s="13">
        <v>0</v>
      </c>
      <c r="H40" s="13">
        <v>538721</v>
      </c>
      <c r="I40" s="13">
        <v>298664</v>
      </c>
      <c r="J40" s="13">
        <v>837385</v>
      </c>
      <c r="K40" s="13">
        <v>0</v>
      </c>
      <c r="L40" s="13">
        <v>1120375</v>
      </c>
      <c r="M40" s="13">
        <v>621131</v>
      </c>
      <c r="N40" s="13">
        <v>1741506</v>
      </c>
      <c r="Q40" s="12">
        <v>354</v>
      </c>
      <c r="R40" s="12" t="s">
        <v>22</v>
      </c>
      <c r="S40" s="12">
        <v>0</v>
      </c>
      <c r="T40" s="12">
        <v>24</v>
      </c>
      <c r="U40" s="12">
        <v>22.8</v>
      </c>
      <c r="V40" s="12">
        <v>46.8</v>
      </c>
      <c r="W40" s="13">
        <v>0</v>
      </c>
      <c r="X40" s="13">
        <v>1410998</v>
      </c>
      <c r="Y40" s="13">
        <v>1343655</v>
      </c>
      <c r="Z40" s="13">
        <v>2754654</v>
      </c>
      <c r="AA40" s="13">
        <v>0</v>
      </c>
      <c r="AB40" s="13">
        <v>2958677</v>
      </c>
      <c r="AC40" s="13">
        <v>2817469</v>
      </c>
      <c r="AD40" s="13">
        <v>5776146</v>
      </c>
    </row>
    <row r="41" spans="1:30" ht="13.95" customHeight="1" x14ac:dyDescent="0.3">
      <c r="A41" s="12">
        <v>360</v>
      </c>
      <c r="B41" s="12" t="s">
        <v>23</v>
      </c>
      <c r="C41" s="12">
        <v>0</v>
      </c>
      <c r="D41" s="12">
        <v>1.9</v>
      </c>
      <c r="E41" s="12">
        <v>3.7</v>
      </c>
      <c r="F41" s="12">
        <v>5.6</v>
      </c>
      <c r="G41" s="13">
        <v>0</v>
      </c>
      <c r="H41" s="13">
        <v>38311</v>
      </c>
      <c r="I41" s="13">
        <v>73588</v>
      </c>
      <c r="J41" s="13">
        <v>111899</v>
      </c>
      <c r="K41" s="13">
        <v>0</v>
      </c>
      <c r="L41" s="13">
        <v>764264</v>
      </c>
      <c r="M41" s="13">
        <v>1467990</v>
      </c>
      <c r="N41" s="13">
        <v>2232254</v>
      </c>
      <c r="Q41" s="12">
        <v>360</v>
      </c>
      <c r="R41" s="12" t="s">
        <v>23</v>
      </c>
      <c r="S41" s="12">
        <v>0</v>
      </c>
      <c r="T41" s="12">
        <v>9.1</v>
      </c>
      <c r="U41" s="12">
        <v>23.3</v>
      </c>
      <c r="V41" s="12">
        <v>32.4</v>
      </c>
      <c r="W41" s="13">
        <v>0</v>
      </c>
      <c r="X41" s="13">
        <v>139581</v>
      </c>
      <c r="Y41" s="13">
        <v>355398</v>
      </c>
      <c r="Z41" s="13">
        <v>494979</v>
      </c>
      <c r="AA41" s="13">
        <v>0</v>
      </c>
      <c r="AB41" s="13">
        <v>1767227</v>
      </c>
      <c r="AC41" s="13">
        <v>4499671</v>
      </c>
      <c r="AD41" s="13">
        <v>6266898</v>
      </c>
    </row>
    <row r="42" spans="1:30" ht="13.95" customHeight="1" x14ac:dyDescent="0.3">
      <c r="A42" s="12">
        <v>367</v>
      </c>
      <c r="B42" s="12" t="s">
        <v>24</v>
      </c>
      <c r="C42" s="12">
        <v>0</v>
      </c>
      <c r="D42" s="12">
        <v>17.7</v>
      </c>
      <c r="E42" s="12">
        <v>1.8</v>
      </c>
      <c r="F42" s="12">
        <v>19.5</v>
      </c>
      <c r="G42" s="13">
        <v>0</v>
      </c>
      <c r="H42" s="13">
        <v>835445</v>
      </c>
      <c r="I42" s="13">
        <v>85043</v>
      </c>
      <c r="J42" s="13">
        <v>920488</v>
      </c>
      <c r="K42" s="13">
        <v>0</v>
      </c>
      <c r="L42" s="13">
        <v>1005627</v>
      </c>
      <c r="M42" s="13">
        <v>102367</v>
      </c>
      <c r="N42" s="13">
        <v>1107993</v>
      </c>
      <c r="Q42" s="12">
        <v>367</v>
      </c>
      <c r="R42" s="12" t="s">
        <v>24</v>
      </c>
      <c r="S42" s="12">
        <v>0</v>
      </c>
      <c r="T42" s="12">
        <v>61.6</v>
      </c>
      <c r="U42" s="12">
        <v>13.5</v>
      </c>
      <c r="V42" s="12">
        <v>75.099999999999994</v>
      </c>
      <c r="W42" s="13">
        <v>0</v>
      </c>
      <c r="X42" s="13">
        <v>3745884</v>
      </c>
      <c r="Y42" s="13">
        <v>818710</v>
      </c>
      <c r="Z42" s="13">
        <v>4564594</v>
      </c>
      <c r="AA42" s="13">
        <v>0</v>
      </c>
      <c r="AB42" s="13">
        <v>4603587</v>
      </c>
      <c r="AC42" s="13">
        <v>1006172</v>
      </c>
      <c r="AD42" s="13">
        <v>5609759</v>
      </c>
    </row>
    <row r="43" spans="1:30" ht="13.95" customHeight="1" x14ac:dyDescent="0.3">
      <c r="A43" s="12">
        <v>381</v>
      </c>
      <c r="B43" s="12" t="s">
        <v>25</v>
      </c>
      <c r="C43" s="12">
        <v>0</v>
      </c>
      <c r="D43" s="12">
        <v>0.3</v>
      </c>
      <c r="E43" s="12">
        <v>0.2</v>
      </c>
      <c r="F43" s="12">
        <v>0.4</v>
      </c>
      <c r="G43" s="13">
        <v>0</v>
      </c>
      <c r="H43" s="13">
        <v>15568</v>
      </c>
      <c r="I43" s="13">
        <v>10864</v>
      </c>
      <c r="J43" s="13">
        <v>26432</v>
      </c>
      <c r="K43" s="13">
        <v>0</v>
      </c>
      <c r="L43" s="13">
        <v>18967</v>
      </c>
      <c r="M43" s="13">
        <v>13236</v>
      </c>
      <c r="N43" s="13">
        <v>32203</v>
      </c>
      <c r="Q43" s="12">
        <v>381</v>
      </c>
      <c r="R43" s="12" t="s">
        <v>25</v>
      </c>
      <c r="S43" s="12">
        <v>0</v>
      </c>
      <c r="T43" s="12">
        <v>2.2999999999999998</v>
      </c>
      <c r="U43" s="12">
        <v>1.9</v>
      </c>
      <c r="V43" s="12">
        <v>4.3</v>
      </c>
      <c r="W43" s="13">
        <v>0</v>
      </c>
      <c r="X43" s="13">
        <v>240573</v>
      </c>
      <c r="Y43" s="13">
        <v>197929</v>
      </c>
      <c r="Z43" s="13">
        <v>438503</v>
      </c>
      <c r="AA43" s="13">
        <v>0</v>
      </c>
      <c r="AB43" s="13">
        <v>293045</v>
      </c>
      <c r="AC43" s="13">
        <v>241100</v>
      </c>
      <c r="AD43" s="13">
        <v>534145</v>
      </c>
    </row>
    <row r="44" spans="1:30" ht="13.95" customHeight="1" x14ac:dyDescent="0.3">
      <c r="A44" s="12">
        <v>382</v>
      </c>
      <c r="B44" s="12" t="s">
        <v>26</v>
      </c>
      <c r="C44" s="12">
        <v>0</v>
      </c>
      <c r="D44" s="12">
        <v>7.7</v>
      </c>
      <c r="E44" s="12">
        <v>1.9</v>
      </c>
      <c r="F44" s="12">
        <v>9.5</v>
      </c>
      <c r="G44" s="13">
        <v>0</v>
      </c>
      <c r="H44" s="13">
        <v>296941</v>
      </c>
      <c r="I44" s="13">
        <v>72987</v>
      </c>
      <c r="J44" s="13">
        <v>369928</v>
      </c>
      <c r="K44" s="13">
        <v>0</v>
      </c>
      <c r="L44" s="13">
        <v>434328</v>
      </c>
      <c r="M44" s="13">
        <v>106756</v>
      </c>
      <c r="N44" s="13">
        <v>541084</v>
      </c>
      <c r="Q44" s="12">
        <v>382</v>
      </c>
      <c r="R44" s="12" t="s">
        <v>26</v>
      </c>
      <c r="S44" s="12">
        <v>0</v>
      </c>
      <c r="T44" s="12">
        <v>33.6</v>
      </c>
      <c r="U44" s="12">
        <v>15.5</v>
      </c>
      <c r="V44" s="12">
        <v>49.1</v>
      </c>
      <c r="W44" s="13">
        <v>0</v>
      </c>
      <c r="X44" s="13">
        <v>1021462</v>
      </c>
      <c r="Y44" s="13">
        <v>471634</v>
      </c>
      <c r="Z44" s="13">
        <v>1493096</v>
      </c>
      <c r="AA44" s="13">
        <v>0</v>
      </c>
      <c r="AB44" s="13">
        <v>1288401</v>
      </c>
      <c r="AC44" s="13">
        <v>594886</v>
      </c>
      <c r="AD44" s="13">
        <v>1883288</v>
      </c>
    </row>
    <row r="45" spans="1:30" ht="13.95" customHeight="1" x14ac:dyDescent="0.3">
      <c r="A45" s="12">
        <v>391</v>
      </c>
      <c r="B45" s="12" t="s">
        <v>27</v>
      </c>
      <c r="C45" s="12">
        <v>0</v>
      </c>
      <c r="D45" s="12">
        <v>0.8</v>
      </c>
      <c r="E45" s="12">
        <v>2.2999999999999998</v>
      </c>
      <c r="F45" s="12">
        <v>3.1</v>
      </c>
      <c r="G45" s="13">
        <v>0</v>
      </c>
      <c r="H45" s="13">
        <v>12676</v>
      </c>
      <c r="I45" s="13">
        <v>37501</v>
      </c>
      <c r="J45" s="13">
        <v>50176</v>
      </c>
      <c r="K45" s="13">
        <v>0</v>
      </c>
      <c r="L45" s="13">
        <v>13731</v>
      </c>
      <c r="M45" s="13">
        <v>40622</v>
      </c>
      <c r="N45" s="13">
        <v>54353</v>
      </c>
      <c r="Q45" s="12">
        <v>391</v>
      </c>
      <c r="R45" s="12" t="s">
        <v>27</v>
      </c>
      <c r="S45" s="12">
        <v>0</v>
      </c>
      <c r="T45" s="12">
        <v>1.9</v>
      </c>
      <c r="U45" s="12">
        <v>9.9</v>
      </c>
      <c r="V45" s="12">
        <v>11.8</v>
      </c>
      <c r="W45" s="13">
        <v>0</v>
      </c>
      <c r="X45" s="13">
        <v>55932</v>
      </c>
      <c r="Y45" s="13">
        <v>286479</v>
      </c>
      <c r="Z45" s="13">
        <v>342411</v>
      </c>
      <c r="AA45" s="13">
        <v>0</v>
      </c>
      <c r="AB45" s="13">
        <v>59447</v>
      </c>
      <c r="AC45" s="13">
        <v>304484</v>
      </c>
      <c r="AD45" s="13">
        <v>363931</v>
      </c>
    </row>
    <row r="46" spans="1:30" ht="13.95" customHeight="1" x14ac:dyDescent="0.3">
      <c r="A46" s="12">
        <v>394</v>
      </c>
      <c r="B46" s="12" t="s">
        <v>28</v>
      </c>
      <c r="C46" s="12">
        <v>0</v>
      </c>
      <c r="D46" s="12">
        <v>0</v>
      </c>
      <c r="E46" s="12">
        <v>33.9</v>
      </c>
      <c r="F46" s="12">
        <v>33.9</v>
      </c>
      <c r="G46" s="13">
        <v>0</v>
      </c>
      <c r="H46" s="13">
        <v>118</v>
      </c>
      <c r="I46" s="13">
        <v>1655937</v>
      </c>
      <c r="J46" s="13">
        <v>1656055</v>
      </c>
      <c r="K46" s="13">
        <v>0</v>
      </c>
      <c r="L46" s="13">
        <v>129</v>
      </c>
      <c r="M46" s="13">
        <v>1809754</v>
      </c>
      <c r="N46" s="13">
        <v>1809883</v>
      </c>
      <c r="Q46" s="12">
        <v>394</v>
      </c>
      <c r="R46" s="12" t="s">
        <v>28</v>
      </c>
      <c r="S46" s="12">
        <v>0</v>
      </c>
      <c r="T46" s="12">
        <v>0</v>
      </c>
      <c r="U46" s="12">
        <v>69.099999999999994</v>
      </c>
      <c r="V46" s="12">
        <v>69.099999999999994</v>
      </c>
      <c r="W46" s="13">
        <v>0</v>
      </c>
      <c r="X46" s="13">
        <v>510</v>
      </c>
      <c r="Y46" s="13">
        <v>3308880</v>
      </c>
      <c r="Z46" s="13">
        <v>3309389</v>
      </c>
      <c r="AA46" s="13">
        <v>0</v>
      </c>
      <c r="AB46" s="13">
        <v>552</v>
      </c>
      <c r="AC46" s="13">
        <v>3580168</v>
      </c>
      <c r="AD46" s="13">
        <v>3580720</v>
      </c>
    </row>
    <row r="47" spans="1:30" ht="13.95" customHeight="1" x14ac:dyDescent="0.3">
      <c r="A47" s="12">
        <v>402</v>
      </c>
      <c r="B47" s="12" t="s">
        <v>29</v>
      </c>
      <c r="C47" s="12">
        <v>0</v>
      </c>
      <c r="D47" s="12">
        <v>0.8</v>
      </c>
      <c r="E47" s="12">
        <v>2</v>
      </c>
      <c r="F47" s="12">
        <v>2.8</v>
      </c>
      <c r="G47" s="13">
        <v>0</v>
      </c>
      <c r="H47" s="13">
        <v>11217</v>
      </c>
      <c r="I47" s="13">
        <v>29304</v>
      </c>
      <c r="J47" s="13">
        <v>40521</v>
      </c>
      <c r="K47" s="13">
        <v>0</v>
      </c>
      <c r="L47" s="13">
        <v>17560</v>
      </c>
      <c r="M47" s="13">
        <v>45874</v>
      </c>
      <c r="N47" s="13">
        <v>63434</v>
      </c>
      <c r="Q47" s="12">
        <v>402</v>
      </c>
      <c r="R47" s="12" t="s">
        <v>29</v>
      </c>
      <c r="S47" s="12">
        <v>0</v>
      </c>
      <c r="T47" s="12">
        <v>2.8</v>
      </c>
      <c r="U47" s="12">
        <v>9.6</v>
      </c>
      <c r="V47" s="12">
        <v>12.3</v>
      </c>
      <c r="W47" s="13">
        <v>0</v>
      </c>
      <c r="X47" s="13">
        <v>59683</v>
      </c>
      <c r="Y47" s="13">
        <v>206212</v>
      </c>
      <c r="Z47" s="13">
        <v>265895</v>
      </c>
      <c r="AA47" s="13">
        <v>0</v>
      </c>
      <c r="AB47" s="13">
        <v>80040</v>
      </c>
      <c r="AC47" s="13">
        <v>276549</v>
      </c>
      <c r="AD47" s="13">
        <v>356589</v>
      </c>
    </row>
    <row r="48" spans="1:30" ht="13.95" customHeight="1" x14ac:dyDescent="0.3">
      <c r="A48" s="12">
        <v>411</v>
      </c>
      <c r="B48" s="12" t="s">
        <v>30</v>
      </c>
      <c r="C48" s="12">
        <v>0</v>
      </c>
      <c r="D48" s="12">
        <v>30.7</v>
      </c>
      <c r="E48" s="12">
        <v>19.8</v>
      </c>
      <c r="F48" s="12">
        <v>50.5</v>
      </c>
      <c r="G48" s="13">
        <v>0</v>
      </c>
      <c r="H48" s="13">
        <v>518565</v>
      </c>
      <c r="I48" s="13">
        <v>335536</v>
      </c>
      <c r="J48" s="13">
        <v>854100</v>
      </c>
      <c r="K48" s="13">
        <v>0</v>
      </c>
      <c r="L48" s="13">
        <v>753739</v>
      </c>
      <c r="M48" s="13">
        <v>487704</v>
      </c>
      <c r="N48" s="13">
        <v>1241442</v>
      </c>
      <c r="Q48" s="12">
        <v>411</v>
      </c>
      <c r="R48" s="12" t="s">
        <v>30</v>
      </c>
      <c r="S48" s="12">
        <v>0</v>
      </c>
      <c r="T48" s="12">
        <v>34.6</v>
      </c>
      <c r="U48" s="12">
        <v>36.9</v>
      </c>
      <c r="V48" s="12">
        <v>71.400000000000006</v>
      </c>
      <c r="W48" s="13">
        <v>0</v>
      </c>
      <c r="X48" s="13">
        <v>652615</v>
      </c>
      <c r="Y48" s="13">
        <v>695839</v>
      </c>
      <c r="Z48" s="13">
        <v>1348454</v>
      </c>
      <c r="AA48" s="13">
        <v>0</v>
      </c>
      <c r="AB48" s="13">
        <v>948198</v>
      </c>
      <c r="AC48" s="13">
        <v>1011000</v>
      </c>
      <c r="AD48" s="13">
        <v>1959197</v>
      </c>
    </row>
    <row r="49" spans="1:30" ht="13.95" customHeight="1" x14ac:dyDescent="0.3">
      <c r="A49" s="12">
        <v>414</v>
      </c>
      <c r="B49" s="12" t="s">
        <v>31</v>
      </c>
      <c r="C49" s="12">
        <v>0</v>
      </c>
      <c r="D49" s="12">
        <v>6</v>
      </c>
      <c r="E49" s="12">
        <v>8.3000000000000007</v>
      </c>
      <c r="F49" s="12">
        <v>14.3</v>
      </c>
      <c r="G49" s="13">
        <v>0</v>
      </c>
      <c r="H49" s="13">
        <v>146346</v>
      </c>
      <c r="I49" s="13">
        <v>204140</v>
      </c>
      <c r="J49" s="13">
        <v>350486</v>
      </c>
      <c r="K49" s="13">
        <v>0</v>
      </c>
      <c r="L49" s="13">
        <v>158767</v>
      </c>
      <c r="M49" s="13">
        <v>221466</v>
      </c>
      <c r="N49" s="13">
        <v>380234</v>
      </c>
      <c r="Q49" s="12">
        <v>414</v>
      </c>
      <c r="R49" s="12" t="s">
        <v>31</v>
      </c>
      <c r="S49" s="12">
        <v>0</v>
      </c>
      <c r="T49" s="12">
        <v>9.5</v>
      </c>
      <c r="U49" s="12">
        <v>19</v>
      </c>
      <c r="V49" s="12">
        <v>28.5</v>
      </c>
      <c r="W49" s="13">
        <v>0</v>
      </c>
      <c r="X49" s="13">
        <v>304576</v>
      </c>
      <c r="Y49" s="13">
        <v>608557</v>
      </c>
      <c r="Z49" s="13">
        <v>913133</v>
      </c>
      <c r="AA49" s="13">
        <v>0</v>
      </c>
      <c r="AB49" s="13">
        <v>336288</v>
      </c>
      <c r="AC49" s="13">
        <v>671918</v>
      </c>
      <c r="AD49" s="13">
        <v>1008205</v>
      </c>
    </row>
    <row r="50" spans="1:30" ht="13.95" customHeight="1" x14ac:dyDescent="0.3">
      <c r="A50" s="12">
        <v>427</v>
      </c>
      <c r="B50" s="12" t="s">
        <v>32</v>
      </c>
      <c r="C50" s="12">
        <v>0</v>
      </c>
      <c r="D50" s="12">
        <v>10</v>
      </c>
      <c r="E50" s="12">
        <v>5.6</v>
      </c>
      <c r="F50" s="12">
        <v>15.6</v>
      </c>
      <c r="G50" s="13">
        <v>0</v>
      </c>
      <c r="H50" s="13">
        <v>534180</v>
      </c>
      <c r="I50" s="13">
        <v>300067</v>
      </c>
      <c r="J50" s="13">
        <v>834247</v>
      </c>
      <c r="K50" s="13">
        <v>0</v>
      </c>
      <c r="L50" s="13">
        <v>595647</v>
      </c>
      <c r="M50" s="13">
        <v>334595</v>
      </c>
      <c r="N50" s="13">
        <v>930243</v>
      </c>
      <c r="Q50" s="12">
        <v>427</v>
      </c>
      <c r="R50" s="12" t="s">
        <v>32</v>
      </c>
      <c r="S50" s="12">
        <v>0</v>
      </c>
      <c r="T50" s="12">
        <v>11.2</v>
      </c>
      <c r="U50" s="12">
        <v>9.6999999999999993</v>
      </c>
      <c r="V50" s="12">
        <v>20.9</v>
      </c>
      <c r="W50" s="13">
        <v>0</v>
      </c>
      <c r="X50" s="13">
        <v>652479</v>
      </c>
      <c r="Y50" s="13">
        <v>564485</v>
      </c>
      <c r="Z50" s="13">
        <v>1216965</v>
      </c>
      <c r="AA50" s="13">
        <v>0</v>
      </c>
      <c r="AB50" s="13">
        <v>742290</v>
      </c>
      <c r="AC50" s="13">
        <v>642184</v>
      </c>
      <c r="AD50" s="13">
        <v>1384473</v>
      </c>
    </row>
    <row r="52" spans="1:30" ht="13.95" customHeight="1" x14ac:dyDescent="0.3">
      <c r="B52" s="36"/>
      <c r="C52" s="36"/>
      <c r="D52" s="36"/>
      <c r="E52" s="36"/>
      <c r="F52" s="36"/>
    </row>
    <row r="53" spans="1:30" ht="13.95" customHeight="1" x14ac:dyDescent="0.3">
      <c r="B53" s="36"/>
      <c r="C53" s="36"/>
      <c r="D53" s="36"/>
      <c r="E53" s="36"/>
      <c r="F53" s="36"/>
      <c r="R53" s="36"/>
      <c r="S53" s="36"/>
      <c r="T53" s="36"/>
      <c r="U53" s="36"/>
      <c r="V53" s="36"/>
    </row>
    <row r="54" spans="1:30" ht="13.95" customHeight="1" x14ac:dyDescent="0.3">
      <c r="B54" s="37"/>
      <c r="R54" s="37"/>
    </row>
    <row r="55" spans="1:30" ht="13.95" customHeight="1" x14ac:dyDescent="0.3">
      <c r="B55" s="37"/>
      <c r="R55" s="37"/>
    </row>
    <row r="56" spans="1:30" ht="13.95" customHeight="1" x14ac:dyDescent="0.3">
      <c r="B56" s="37"/>
      <c r="R56" s="37"/>
    </row>
    <row r="57" spans="1:30" ht="13.95" customHeight="1" x14ac:dyDescent="0.3">
      <c r="B57" s="37"/>
      <c r="R57" s="37"/>
    </row>
    <row r="58" spans="1:30" ht="13.95" customHeight="1" x14ac:dyDescent="0.3">
      <c r="B58" s="37"/>
      <c r="R58" s="37"/>
    </row>
    <row r="59" spans="1:30" ht="13.95" customHeight="1" x14ac:dyDescent="0.3">
      <c r="B59" s="37"/>
      <c r="R59" s="37"/>
    </row>
    <row r="60" spans="1:30" ht="13.95" customHeight="1" x14ac:dyDescent="0.3">
      <c r="B60" s="37"/>
      <c r="R60" s="37"/>
    </row>
    <row r="61" spans="1:30" ht="13.95" customHeight="1" x14ac:dyDescent="0.3">
      <c r="B61" s="37"/>
      <c r="R61" s="37"/>
    </row>
    <row r="62" spans="1:30" ht="13.95" customHeight="1" x14ac:dyDescent="0.3">
      <c r="B62" s="37"/>
      <c r="R62" s="37"/>
    </row>
    <row r="63" spans="1:30" ht="13.95" customHeight="1" x14ac:dyDescent="0.3">
      <c r="B63" s="37"/>
      <c r="R63" s="37"/>
    </row>
    <row r="64" spans="1:30" ht="13.95" customHeight="1" x14ac:dyDescent="0.3">
      <c r="B64" s="37"/>
      <c r="R64" s="37"/>
    </row>
    <row r="65" spans="2:22" ht="13.95" customHeight="1" x14ac:dyDescent="0.3">
      <c r="B65" s="37"/>
      <c r="R65" s="37"/>
    </row>
    <row r="66" spans="2:22" ht="13.95" customHeight="1" x14ac:dyDescent="0.3">
      <c r="B66" s="37"/>
      <c r="R66" s="37"/>
    </row>
    <row r="67" spans="2:22" ht="13.95" customHeight="1" x14ac:dyDescent="0.3">
      <c r="B67" s="37"/>
      <c r="R67" s="37"/>
    </row>
    <row r="68" spans="2:22" ht="13.95" customHeight="1" x14ac:dyDescent="0.3">
      <c r="B68" s="37"/>
      <c r="R68" s="37"/>
    </row>
    <row r="69" spans="2:22" ht="13.95" customHeight="1" x14ac:dyDescent="0.3">
      <c r="B69" s="37"/>
      <c r="R69" s="37"/>
    </row>
    <row r="70" spans="2:22" ht="13.95" customHeight="1" x14ac:dyDescent="0.3">
      <c r="B70" s="37"/>
      <c r="R70" s="37"/>
    </row>
    <row r="71" spans="2:22" ht="13.95" customHeight="1" x14ac:dyDescent="0.3">
      <c r="B71" s="37"/>
      <c r="R71" s="37"/>
    </row>
    <row r="72" spans="2:22" ht="13.95" customHeight="1" x14ac:dyDescent="0.3">
      <c r="B72" s="37"/>
      <c r="R72" s="37"/>
    </row>
    <row r="73" spans="2:22" ht="13.95" customHeight="1" x14ac:dyDescent="0.3">
      <c r="B73" s="37"/>
      <c r="R73" s="37"/>
    </row>
    <row r="74" spans="2:22" ht="13.95" customHeight="1" x14ac:dyDescent="0.3">
      <c r="B74" s="37"/>
      <c r="R74" s="37"/>
    </row>
    <row r="75" spans="2:22" ht="13.95" customHeight="1" x14ac:dyDescent="0.3">
      <c r="B75" s="37"/>
      <c r="C75" s="30"/>
      <c r="D75" s="30"/>
      <c r="E75" s="30"/>
      <c r="F75" s="30"/>
      <c r="R75" s="37"/>
      <c r="S75" s="30"/>
      <c r="T75" s="30"/>
      <c r="U75" s="30"/>
      <c r="V75" s="30"/>
    </row>
    <row r="76" spans="2:22" ht="13.95" customHeight="1" x14ac:dyDescent="0.3">
      <c r="R76" s="4"/>
      <c r="S76" s="5"/>
      <c r="T76" s="5"/>
      <c r="U76" s="5"/>
      <c r="V76" s="5"/>
    </row>
  </sheetData>
  <customSheetViews>
    <customSheetView guid="{FC455625-91DF-4280-A0CB-902BD5525B9D}" state="hidden">
      <selection activeCell="I26" sqref="I26"/>
      <pageMargins left="0.7" right="0.7" top="0.75" bottom="0.75" header="0.3" footer="0.3"/>
    </customSheetView>
  </customSheetViews>
  <mergeCells count="14">
    <mergeCell ref="S28:V28"/>
    <mergeCell ref="W28:Z28"/>
    <mergeCell ref="AA28:AD28"/>
    <mergeCell ref="C3:F3"/>
    <mergeCell ref="G3:J3"/>
    <mergeCell ref="K3:N3"/>
    <mergeCell ref="C28:F28"/>
    <mergeCell ref="G28:J28"/>
    <mergeCell ref="K28:N28"/>
    <mergeCell ref="B1:N1"/>
    <mergeCell ref="Q1:AC1"/>
    <mergeCell ref="S3:V3"/>
    <mergeCell ref="W3:Z3"/>
    <mergeCell ref="AA3:AD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22"/>
  <sheetViews>
    <sheetView workbookViewId="0">
      <selection activeCell="E11" sqref="B11:E15"/>
    </sheetView>
  </sheetViews>
  <sheetFormatPr defaultRowHeight="13.95" customHeight="1" x14ac:dyDescent="0.3"/>
  <cols>
    <col min="2" max="2" width="20.69921875" customWidth="1"/>
    <col min="3" max="3" width="8.8984375" bestFit="1" customWidth="1"/>
    <col min="4" max="4" width="9" bestFit="1" customWidth="1"/>
    <col min="5" max="6" width="9.3984375" bestFit="1" customWidth="1"/>
    <col min="7" max="7" width="10.69921875" customWidth="1"/>
    <col min="8" max="8" width="13.5" customWidth="1"/>
    <col min="9" max="9" width="8.8984375" bestFit="1" customWidth="1"/>
    <col min="10" max="12" width="9.19921875" bestFit="1" customWidth="1"/>
  </cols>
  <sheetData>
    <row r="1" spans="1:13" ht="13.95" customHeight="1" x14ac:dyDescent="0.3">
      <c r="A1" s="100" t="s">
        <v>53</v>
      </c>
      <c r="B1" s="100"/>
      <c r="C1" s="100"/>
      <c r="D1" s="100"/>
      <c r="E1" s="100"/>
      <c r="F1" s="100"/>
      <c r="H1" s="100" t="s">
        <v>43</v>
      </c>
      <c r="I1" s="100"/>
      <c r="J1" s="100"/>
      <c r="K1" s="100"/>
      <c r="L1" s="100"/>
      <c r="M1" s="42"/>
    </row>
    <row r="2" spans="1:13" ht="13.95" customHeight="1" x14ac:dyDescent="0.3">
      <c r="A2" t="s">
        <v>69</v>
      </c>
    </row>
    <row r="3" spans="1:13" ht="13.95" customHeight="1" x14ac:dyDescent="0.3">
      <c r="A3" s="36"/>
      <c r="B3" s="38" t="s">
        <v>37</v>
      </c>
      <c r="C3" s="38" t="s">
        <v>1</v>
      </c>
      <c r="D3" s="38" t="s">
        <v>33</v>
      </c>
      <c r="E3" s="38" t="s">
        <v>35</v>
      </c>
      <c r="F3" s="38" t="s">
        <v>2</v>
      </c>
      <c r="H3" s="38" t="s">
        <v>37</v>
      </c>
      <c r="I3" s="38" t="s">
        <v>1</v>
      </c>
      <c r="J3" s="38" t="s">
        <v>33</v>
      </c>
      <c r="K3" s="38" t="s">
        <v>35</v>
      </c>
      <c r="L3" s="38" t="s">
        <v>2</v>
      </c>
    </row>
    <row r="4" spans="1:13" ht="13.95" customHeight="1" x14ac:dyDescent="0.3">
      <c r="A4" s="37"/>
      <c r="B4" s="30" t="s">
        <v>3</v>
      </c>
      <c r="C4" s="30">
        <v>13.4</v>
      </c>
      <c r="D4" s="29">
        <v>629427</v>
      </c>
      <c r="E4" s="29">
        <v>738692</v>
      </c>
      <c r="F4" s="29">
        <v>1600000</v>
      </c>
      <c r="H4" s="30" t="s">
        <v>3</v>
      </c>
      <c r="I4" s="30">
        <v>13.7</v>
      </c>
      <c r="J4" s="29">
        <v>616904</v>
      </c>
      <c r="K4" s="29">
        <v>724624</v>
      </c>
      <c r="L4" s="29">
        <v>1600000</v>
      </c>
    </row>
    <row r="5" spans="1:13" ht="13.95" customHeight="1" x14ac:dyDescent="0.3">
      <c r="A5" s="37"/>
      <c r="B5" s="30" t="s">
        <v>4</v>
      </c>
      <c r="C5" s="30">
        <v>2.1</v>
      </c>
      <c r="D5" s="29">
        <v>74351</v>
      </c>
      <c r="E5" s="29">
        <v>127276</v>
      </c>
      <c r="F5" s="29">
        <v>222923</v>
      </c>
      <c r="H5" s="30" t="s">
        <v>4</v>
      </c>
      <c r="I5" s="30">
        <v>4.3</v>
      </c>
      <c r="J5" s="29">
        <v>198091</v>
      </c>
      <c r="K5" s="29">
        <v>323558</v>
      </c>
      <c r="L5" s="29">
        <v>574414</v>
      </c>
    </row>
    <row r="6" spans="1:13" ht="13.95" customHeight="1" x14ac:dyDescent="0.3">
      <c r="A6" s="37"/>
      <c r="B6" s="30" t="s">
        <v>5</v>
      </c>
      <c r="C6" s="30">
        <v>3.3</v>
      </c>
      <c r="D6" s="29">
        <v>113013</v>
      </c>
      <c r="E6" s="29">
        <v>192089</v>
      </c>
      <c r="F6" s="29">
        <v>319875</v>
      </c>
      <c r="H6" s="30" t="s">
        <v>5</v>
      </c>
      <c r="I6" s="30">
        <v>6.3</v>
      </c>
      <c r="J6" s="29">
        <v>241054</v>
      </c>
      <c r="K6" s="29">
        <v>423503</v>
      </c>
      <c r="L6" s="29">
        <v>699301</v>
      </c>
    </row>
    <row r="7" spans="1:13" ht="13.95" customHeight="1" x14ac:dyDescent="0.3">
      <c r="A7" s="37"/>
      <c r="B7" s="30" t="s">
        <v>6</v>
      </c>
      <c r="C7" s="30">
        <v>18.7</v>
      </c>
      <c r="D7" s="29">
        <v>816792</v>
      </c>
      <c r="E7" s="29">
        <v>1058057</v>
      </c>
      <c r="F7" s="29">
        <v>2142799</v>
      </c>
      <c r="H7" s="30" t="s">
        <v>6</v>
      </c>
      <c r="I7" s="30">
        <v>24.3</v>
      </c>
      <c r="J7" s="29">
        <v>1056050</v>
      </c>
      <c r="K7" s="29">
        <v>1471684</v>
      </c>
      <c r="L7" s="29">
        <v>2873715</v>
      </c>
    </row>
    <row r="9" spans="1:13" ht="13.95" customHeight="1" x14ac:dyDescent="0.3">
      <c r="A9" t="s">
        <v>61</v>
      </c>
    </row>
    <row r="11" spans="1:13" ht="13.95" customHeight="1" x14ac:dyDescent="0.3">
      <c r="B11" s="38" t="s">
        <v>37</v>
      </c>
      <c r="C11" s="38" t="s">
        <v>1</v>
      </c>
      <c r="D11" s="38" t="s">
        <v>33</v>
      </c>
      <c r="E11" s="38" t="s">
        <v>35</v>
      </c>
      <c r="F11" s="38" t="s">
        <v>2</v>
      </c>
      <c r="H11" s="38" t="s">
        <v>37</v>
      </c>
      <c r="I11" s="38" t="s">
        <v>1</v>
      </c>
      <c r="J11" s="38" t="s">
        <v>33</v>
      </c>
      <c r="K11" s="38" t="s">
        <v>35</v>
      </c>
      <c r="L11" s="38" t="s">
        <v>2</v>
      </c>
    </row>
    <row r="12" spans="1:13" ht="13.95" customHeight="1" x14ac:dyDescent="0.3">
      <c r="B12" s="30" t="s">
        <v>3</v>
      </c>
      <c r="C12" s="30">
        <v>15.2</v>
      </c>
      <c r="D12" s="29">
        <v>260353</v>
      </c>
      <c r="E12" s="29">
        <v>384450</v>
      </c>
      <c r="F12" s="29">
        <v>737500</v>
      </c>
      <c r="H12" s="30" t="s">
        <v>3</v>
      </c>
      <c r="I12" s="30">
        <v>12.9</v>
      </c>
      <c r="J12" s="29">
        <v>308179</v>
      </c>
      <c r="K12" s="29">
        <v>403668</v>
      </c>
      <c r="L12" s="29">
        <v>737552</v>
      </c>
    </row>
    <row r="13" spans="1:13" ht="13.95" customHeight="1" x14ac:dyDescent="0.3">
      <c r="B13" s="30" t="s">
        <v>4</v>
      </c>
      <c r="C13" s="30">
        <v>1.2</v>
      </c>
      <c r="D13" s="29">
        <v>40903</v>
      </c>
      <c r="E13" s="29">
        <v>75679</v>
      </c>
      <c r="F13" s="29">
        <v>131802</v>
      </c>
      <c r="H13" s="30" t="s">
        <v>4</v>
      </c>
      <c r="I13" s="30">
        <v>2.5</v>
      </c>
      <c r="J13" s="29">
        <v>104412</v>
      </c>
      <c r="K13" s="29">
        <v>173285</v>
      </c>
      <c r="L13" s="29">
        <v>289999</v>
      </c>
    </row>
    <row r="14" spans="1:13" ht="13.95" customHeight="1" x14ac:dyDescent="0.3">
      <c r="B14" s="30" t="s">
        <v>5</v>
      </c>
      <c r="C14" s="30">
        <v>1.4</v>
      </c>
      <c r="D14" s="29">
        <v>47978</v>
      </c>
      <c r="E14" s="29">
        <v>81520</v>
      </c>
      <c r="F14" s="29">
        <v>135790</v>
      </c>
      <c r="H14" s="30" t="s">
        <v>5</v>
      </c>
      <c r="I14" s="30">
        <v>3.1</v>
      </c>
      <c r="J14" s="29">
        <v>120834</v>
      </c>
      <c r="K14" s="29">
        <v>212209</v>
      </c>
      <c r="L14" s="29">
        <v>350544</v>
      </c>
    </row>
    <row r="15" spans="1:13" ht="13.95" customHeight="1" x14ac:dyDescent="0.3">
      <c r="B15" s="30" t="s">
        <v>6</v>
      </c>
      <c r="C15" s="30">
        <v>17.7</v>
      </c>
      <c r="D15" s="29">
        <v>349233</v>
      </c>
      <c r="E15" s="29">
        <v>541649</v>
      </c>
      <c r="F15" s="29">
        <v>1005093</v>
      </c>
      <c r="H15" s="30" t="s">
        <v>6</v>
      </c>
      <c r="I15" s="30">
        <v>18.5</v>
      </c>
      <c r="J15" s="29">
        <v>533425</v>
      </c>
      <c r="K15" s="29">
        <v>789163</v>
      </c>
      <c r="L15" s="29">
        <v>1378095</v>
      </c>
    </row>
    <row r="17" spans="2:12" ht="13.95" customHeight="1" x14ac:dyDescent="0.3">
      <c r="B17" s="7"/>
      <c r="C17" s="7"/>
      <c r="D17" s="7"/>
      <c r="E17" s="7"/>
      <c r="F17" s="7"/>
    </row>
    <row r="18" spans="2:12" ht="13.95" customHeight="1" x14ac:dyDescent="0.3">
      <c r="B18" s="38" t="s">
        <v>37</v>
      </c>
      <c r="C18" s="38" t="s">
        <v>1</v>
      </c>
      <c r="D18" s="38" t="s">
        <v>33</v>
      </c>
      <c r="E18" s="38" t="s">
        <v>35</v>
      </c>
      <c r="F18" s="38" t="s">
        <v>2</v>
      </c>
      <c r="H18" s="38" t="s">
        <v>37</v>
      </c>
      <c r="I18" s="38" t="s">
        <v>1</v>
      </c>
      <c r="J18" s="38" t="s">
        <v>33</v>
      </c>
      <c r="K18" s="38" t="s">
        <v>35</v>
      </c>
      <c r="L18" s="38" t="s">
        <v>2</v>
      </c>
    </row>
    <row r="19" spans="2:12" ht="13.95" customHeight="1" x14ac:dyDescent="0.3">
      <c r="B19" s="30" t="s">
        <v>3</v>
      </c>
      <c r="C19" s="30">
        <v>22.5</v>
      </c>
      <c r="D19" s="29">
        <v>366171</v>
      </c>
      <c r="E19" s="29">
        <v>550105</v>
      </c>
      <c r="F19" s="29">
        <v>1046266</v>
      </c>
      <c r="H19" s="30" t="s">
        <v>3</v>
      </c>
      <c r="I19" s="30">
        <v>19</v>
      </c>
      <c r="J19" s="29">
        <v>439716</v>
      </c>
      <c r="K19" s="29">
        <v>580071</v>
      </c>
      <c r="L19" s="29">
        <v>1046266</v>
      </c>
    </row>
    <row r="20" spans="2:12" ht="13.95" customHeight="1" x14ac:dyDescent="0.3">
      <c r="B20" s="30" t="s">
        <v>4</v>
      </c>
      <c r="C20" s="30">
        <v>1.7</v>
      </c>
      <c r="D20" s="29">
        <v>58736</v>
      </c>
      <c r="E20" s="29">
        <v>109181</v>
      </c>
      <c r="F20" s="29">
        <v>190088</v>
      </c>
      <c r="H20" s="30" t="s">
        <v>4</v>
      </c>
      <c r="I20" s="30">
        <v>3.6</v>
      </c>
      <c r="J20" s="29">
        <v>149514</v>
      </c>
      <c r="K20" s="29">
        <v>248396</v>
      </c>
      <c r="L20" s="29">
        <v>414076</v>
      </c>
    </row>
    <row r="21" spans="2:12" ht="13.95" customHeight="1" x14ac:dyDescent="0.3">
      <c r="B21" s="30" t="s">
        <v>5</v>
      </c>
      <c r="C21" s="30">
        <v>2</v>
      </c>
      <c r="D21" s="29">
        <v>67624</v>
      </c>
      <c r="E21" s="29">
        <v>114900</v>
      </c>
      <c r="F21" s="29">
        <v>191396</v>
      </c>
      <c r="H21" s="30" t="s">
        <v>5</v>
      </c>
      <c r="I21" s="30">
        <v>4.5</v>
      </c>
      <c r="J21" s="29">
        <v>172449</v>
      </c>
      <c r="K21" s="29">
        <v>302848</v>
      </c>
      <c r="L21" s="29">
        <v>500282</v>
      </c>
    </row>
    <row r="22" spans="2:12" ht="13.95" customHeight="1" x14ac:dyDescent="0.3">
      <c r="B22" s="30" t="s">
        <v>6</v>
      </c>
      <c r="C22" s="30">
        <v>26.1</v>
      </c>
      <c r="D22" s="29">
        <v>492531</v>
      </c>
      <c r="E22" s="29">
        <v>774186</v>
      </c>
      <c r="F22" s="29">
        <v>1427750</v>
      </c>
      <c r="H22" s="30" t="s">
        <v>6</v>
      </c>
      <c r="I22" s="30">
        <v>27.1</v>
      </c>
      <c r="J22" s="29">
        <v>761680</v>
      </c>
      <c r="K22" s="29">
        <v>1131315</v>
      </c>
      <c r="L22" s="29">
        <v>1960624</v>
      </c>
    </row>
  </sheetData>
  <customSheetViews>
    <customSheetView guid="{FC455625-91DF-4280-A0CB-902BD5525B9D}" state="hidden">
      <selection activeCell="E28" sqref="E28"/>
      <pageMargins left="0.7" right="0.7" top="0.75" bottom="0.75" header="0.3" footer="0.3"/>
      <pageSetup orientation="portrait" r:id="rId1"/>
    </customSheetView>
  </customSheetViews>
  <mergeCells count="2">
    <mergeCell ref="A1:F1"/>
    <mergeCell ref="H1:L1"/>
  </mergeCells>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49"/>
  <sheetViews>
    <sheetView workbookViewId="0">
      <selection activeCell="B17" sqref="B17:E21"/>
    </sheetView>
  </sheetViews>
  <sheetFormatPr defaultRowHeight="15.6" x14ac:dyDescent="0.3"/>
  <cols>
    <col min="1" max="1" width="8.69921875" style="2"/>
    <col min="2" max="2" width="11.5" customWidth="1"/>
    <col min="4" max="4" width="8.8984375" bestFit="1" customWidth="1"/>
    <col min="5" max="5" width="9.19921875" bestFit="1" customWidth="1"/>
    <col min="6" max="6" width="10.19921875" bestFit="1" customWidth="1"/>
    <col min="7" max="7" width="7.19921875" customWidth="1"/>
    <col min="8" max="8" width="9.59765625" bestFit="1" customWidth="1"/>
    <col min="10" max="10" width="8.8984375" bestFit="1" customWidth="1"/>
    <col min="11" max="12" width="9.19921875" bestFit="1" customWidth="1"/>
    <col min="13" max="13" width="8.3984375" customWidth="1"/>
  </cols>
  <sheetData>
    <row r="1" spans="1:14" x14ac:dyDescent="0.3">
      <c r="A1" s="100" t="s">
        <v>53</v>
      </c>
      <c r="B1" s="100"/>
      <c r="C1" s="100"/>
      <c r="D1" s="100"/>
      <c r="E1" s="100"/>
      <c r="F1" s="100"/>
      <c r="G1" s="42"/>
      <c r="H1" s="100" t="s">
        <v>43</v>
      </c>
      <c r="I1" s="100"/>
      <c r="J1" s="100"/>
      <c r="K1" s="100"/>
      <c r="L1" s="100"/>
      <c r="M1" s="42"/>
      <c r="N1" s="42"/>
    </row>
    <row r="2" spans="1:14" x14ac:dyDescent="0.3">
      <c r="A2" s="2" t="s">
        <v>62</v>
      </c>
    </row>
    <row r="3" spans="1:14" ht="24" x14ac:dyDescent="0.3">
      <c r="A3" s="36"/>
      <c r="B3" s="38" t="s">
        <v>37</v>
      </c>
      <c r="C3" s="38" t="s">
        <v>1</v>
      </c>
      <c r="D3" s="38" t="s">
        <v>33</v>
      </c>
      <c r="E3" s="38" t="s">
        <v>35</v>
      </c>
      <c r="F3" s="38" t="s">
        <v>2</v>
      </c>
      <c r="H3" s="38" t="s">
        <v>37</v>
      </c>
      <c r="I3" s="38" t="s">
        <v>1</v>
      </c>
      <c r="J3" s="38" t="s">
        <v>33</v>
      </c>
      <c r="K3" s="38" t="s">
        <v>35</v>
      </c>
      <c r="L3" s="38" t="s">
        <v>2</v>
      </c>
    </row>
    <row r="4" spans="1:14" ht="13.2" customHeight="1" x14ac:dyDescent="0.3">
      <c r="A4" s="36"/>
      <c r="B4" s="30" t="s">
        <v>3</v>
      </c>
      <c r="C4" s="30">
        <v>28.6</v>
      </c>
      <c r="D4" s="29">
        <v>1805062</v>
      </c>
      <c r="E4" s="29">
        <v>2861449</v>
      </c>
      <c r="F4" s="29">
        <v>15154865</v>
      </c>
      <c r="H4" s="30" t="s">
        <v>3</v>
      </c>
      <c r="I4" s="30">
        <v>33.9</v>
      </c>
      <c r="J4" s="29">
        <v>2336149</v>
      </c>
      <c r="K4" s="29">
        <v>4110334</v>
      </c>
      <c r="L4" s="29">
        <v>15154865</v>
      </c>
    </row>
    <row r="5" spans="1:14" ht="13.2" customHeight="1" x14ac:dyDescent="0.3">
      <c r="A5" s="36"/>
      <c r="B5" s="30" t="s">
        <v>4</v>
      </c>
      <c r="C5" s="30">
        <v>15.8</v>
      </c>
      <c r="D5" s="29">
        <v>637600</v>
      </c>
      <c r="E5" s="29">
        <v>1106804</v>
      </c>
      <c r="F5" s="29">
        <v>2329461</v>
      </c>
      <c r="H5" s="30" t="s">
        <v>4</v>
      </c>
      <c r="I5" s="30">
        <v>35.1</v>
      </c>
      <c r="J5" s="29">
        <v>1918482</v>
      </c>
      <c r="K5" s="29">
        <v>3146918</v>
      </c>
      <c r="L5" s="29">
        <v>6109622</v>
      </c>
    </row>
    <row r="6" spans="1:14" ht="13.2" customHeight="1" x14ac:dyDescent="0.3">
      <c r="A6" s="36"/>
      <c r="B6" s="30" t="s">
        <v>5</v>
      </c>
      <c r="C6" s="30">
        <v>11.1</v>
      </c>
      <c r="D6" s="29">
        <v>385349</v>
      </c>
      <c r="E6" s="29">
        <v>654409</v>
      </c>
      <c r="F6" s="29">
        <v>1090566</v>
      </c>
      <c r="H6" s="30" t="s">
        <v>5</v>
      </c>
      <c r="I6" s="30">
        <v>32.299999999999997</v>
      </c>
      <c r="J6" s="29">
        <v>1242921</v>
      </c>
      <c r="K6" s="29">
        <v>2182369</v>
      </c>
      <c r="L6" s="29">
        <v>3605782</v>
      </c>
    </row>
    <row r="7" spans="1:14" ht="13.2" customHeight="1" x14ac:dyDescent="0.3">
      <c r="A7" s="36"/>
      <c r="B7" s="30" t="s">
        <v>6</v>
      </c>
      <c r="C7" s="30">
        <v>55.5</v>
      </c>
      <c r="D7" s="29">
        <v>2828011</v>
      </c>
      <c r="E7" s="29">
        <v>4622661</v>
      </c>
      <c r="F7" s="29">
        <v>18574892</v>
      </c>
      <c r="H7" s="30" t="s">
        <v>6</v>
      </c>
      <c r="I7" s="30">
        <v>101.4</v>
      </c>
      <c r="J7" s="29">
        <v>5497553</v>
      </c>
      <c r="K7" s="29">
        <v>9439621</v>
      </c>
      <c r="L7" s="29">
        <v>24870270</v>
      </c>
    </row>
    <row r="9" spans="1:14" x14ac:dyDescent="0.3">
      <c r="A9" s="2" t="s">
        <v>63</v>
      </c>
    </row>
    <row r="10" spans="1:14" ht="24" x14ac:dyDescent="0.3">
      <c r="B10" s="38" t="s">
        <v>37</v>
      </c>
      <c r="C10" s="38" t="s">
        <v>1</v>
      </c>
      <c r="D10" s="38" t="s">
        <v>33</v>
      </c>
      <c r="E10" s="38" t="s">
        <v>35</v>
      </c>
      <c r="F10" s="38" t="s">
        <v>2</v>
      </c>
      <c r="H10" s="38" t="s">
        <v>37</v>
      </c>
      <c r="I10" s="38" t="s">
        <v>1</v>
      </c>
      <c r="J10" s="38" t="s">
        <v>33</v>
      </c>
      <c r="K10" s="38" t="s">
        <v>35</v>
      </c>
      <c r="L10" s="38" t="s">
        <v>2</v>
      </c>
    </row>
    <row r="11" spans="1:14" x14ac:dyDescent="0.3">
      <c r="B11" s="30" t="s">
        <v>3</v>
      </c>
      <c r="C11" s="30">
        <v>23.9</v>
      </c>
      <c r="D11" s="29">
        <v>1505870</v>
      </c>
      <c r="E11" s="29">
        <v>2387160</v>
      </c>
      <c r="F11" s="29">
        <v>12642926</v>
      </c>
      <c r="H11" s="30" t="s">
        <v>3</v>
      </c>
      <c r="I11" s="30">
        <v>28.3</v>
      </c>
      <c r="J11" s="29">
        <v>1948929</v>
      </c>
      <c r="K11" s="29">
        <v>3429041</v>
      </c>
      <c r="L11" s="29">
        <v>12642926</v>
      </c>
    </row>
    <row r="12" spans="1:14" x14ac:dyDescent="0.3">
      <c r="B12" s="30" t="s">
        <v>4</v>
      </c>
      <c r="C12" s="30">
        <v>13.2</v>
      </c>
      <c r="D12" s="29">
        <v>531917</v>
      </c>
      <c r="E12" s="29">
        <v>923350</v>
      </c>
      <c r="F12" s="29">
        <v>1943350</v>
      </c>
      <c r="H12" s="30" t="s">
        <v>4</v>
      </c>
      <c r="I12" s="30">
        <v>29.3</v>
      </c>
      <c r="J12" s="29">
        <v>1600491</v>
      </c>
      <c r="K12" s="29">
        <v>2625312</v>
      </c>
      <c r="L12" s="29">
        <v>5096944</v>
      </c>
    </row>
    <row r="13" spans="1:14" x14ac:dyDescent="0.3">
      <c r="B13" s="30" t="s">
        <v>5</v>
      </c>
      <c r="C13" s="30">
        <v>9.3000000000000007</v>
      </c>
      <c r="D13" s="29">
        <v>321477</v>
      </c>
      <c r="E13" s="29">
        <v>545940</v>
      </c>
      <c r="F13" s="29">
        <v>909804</v>
      </c>
      <c r="H13" s="30" t="s">
        <v>5</v>
      </c>
      <c r="I13" s="30">
        <v>27</v>
      </c>
      <c r="J13" s="29">
        <v>1036906</v>
      </c>
      <c r="K13" s="29">
        <v>1820638</v>
      </c>
      <c r="L13" s="29">
        <v>3008119</v>
      </c>
    </row>
    <row r="14" spans="1:14" x14ac:dyDescent="0.3">
      <c r="B14" s="30" t="s">
        <v>6</v>
      </c>
      <c r="C14" s="30">
        <v>46.3</v>
      </c>
      <c r="D14" s="29">
        <v>2359264</v>
      </c>
      <c r="E14" s="29">
        <v>3856449</v>
      </c>
      <c r="F14" s="29">
        <v>15496079</v>
      </c>
      <c r="H14" s="30" t="s">
        <v>6</v>
      </c>
      <c r="I14" s="30">
        <v>84.6</v>
      </c>
      <c r="J14" s="29">
        <v>4586326</v>
      </c>
      <c r="K14" s="29">
        <v>7874991</v>
      </c>
      <c r="L14" s="29">
        <v>20747989</v>
      </c>
    </row>
    <row r="16" spans="1:14" x14ac:dyDescent="0.3">
      <c r="A16" s="2" t="s">
        <v>64</v>
      </c>
    </row>
    <row r="17" spans="1:12" ht="24" x14ac:dyDescent="0.3">
      <c r="B17" s="38" t="s">
        <v>37</v>
      </c>
      <c r="C17" s="38" t="s">
        <v>1</v>
      </c>
      <c r="D17" s="38" t="s">
        <v>33</v>
      </c>
      <c r="E17" s="38" t="s">
        <v>35</v>
      </c>
      <c r="F17" s="38" t="s">
        <v>2</v>
      </c>
      <c r="H17" s="38" t="s">
        <v>37</v>
      </c>
      <c r="I17" s="38" t="s">
        <v>1</v>
      </c>
      <c r="J17" s="38" t="s">
        <v>33</v>
      </c>
      <c r="K17" s="38" t="s">
        <v>35</v>
      </c>
      <c r="L17" s="38" t="s">
        <v>2</v>
      </c>
    </row>
    <row r="18" spans="1:12" x14ac:dyDescent="0.3">
      <c r="B18" s="30" t="s">
        <v>3</v>
      </c>
      <c r="C18" s="30">
        <v>22.1</v>
      </c>
      <c r="D18" s="29">
        <v>1394498</v>
      </c>
      <c r="E18" s="29">
        <v>2210608</v>
      </c>
      <c r="F18" s="29">
        <v>11707871</v>
      </c>
      <c r="H18" s="30" t="s">
        <v>3</v>
      </c>
      <c r="I18" s="30">
        <v>26.2</v>
      </c>
      <c r="J18" s="29">
        <v>1804789</v>
      </c>
      <c r="K18" s="29">
        <v>3175433</v>
      </c>
      <c r="L18" s="29">
        <v>11707871</v>
      </c>
    </row>
    <row r="19" spans="1:12" x14ac:dyDescent="0.3">
      <c r="B19" s="30" t="s">
        <v>4</v>
      </c>
      <c r="C19" s="30">
        <v>12.2</v>
      </c>
      <c r="D19" s="29">
        <v>492577</v>
      </c>
      <c r="E19" s="29">
        <v>855060</v>
      </c>
      <c r="F19" s="29">
        <v>1799621</v>
      </c>
      <c r="H19" s="30" t="s">
        <v>4</v>
      </c>
      <c r="I19" s="30">
        <v>27.1</v>
      </c>
      <c r="J19" s="29">
        <v>1482121</v>
      </c>
      <c r="K19" s="29">
        <v>2431147</v>
      </c>
      <c r="L19" s="29">
        <v>4719980</v>
      </c>
    </row>
    <row r="20" spans="1:12" x14ac:dyDescent="0.3">
      <c r="B20" s="30" t="s">
        <v>5</v>
      </c>
      <c r="C20" s="30">
        <v>8.6</v>
      </c>
      <c r="D20" s="29">
        <v>297701</v>
      </c>
      <c r="E20" s="29">
        <v>505563</v>
      </c>
      <c r="F20" s="29">
        <v>842516</v>
      </c>
      <c r="H20" s="30" t="s">
        <v>5</v>
      </c>
      <c r="I20" s="30">
        <v>25</v>
      </c>
      <c r="J20" s="29">
        <v>960217</v>
      </c>
      <c r="K20" s="29">
        <v>1685986</v>
      </c>
      <c r="L20" s="29">
        <v>2785642</v>
      </c>
    </row>
    <row r="21" spans="1:12" x14ac:dyDescent="0.3">
      <c r="B21" s="30" t="s">
        <v>6</v>
      </c>
      <c r="C21" s="30">
        <v>42.9</v>
      </c>
      <c r="D21" s="29">
        <v>2184776</v>
      </c>
      <c r="E21" s="29">
        <v>3571231</v>
      </c>
      <c r="F21" s="29">
        <v>14350008</v>
      </c>
      <c r="H21" s="30" t="s">
        <v>6</v>
      </c>
      <c r="I21" s="30">
        <v>78.3</v>
      </c>
      <c r="J21" s="29">
        <v>4247127</v>
      </c>
      <c r="K21" s="29">
        <v>7292567</v>
      </c>
      <c r="L21" s="29">
        <v>19213494</v>
      </c>
    </row>
    <row r="23" spans="1:12" x14ac:dyDescent="0.3">
      <c r="A23" s="2" t="s">
        <v>65</v>
      </c>
    </row>
    <row r="24" spans="1:12" ht="24" x14ac:dyDescent="0.3">
      <c r="B24" s="38" t="s">
        <v>37</v>
      </c>
      <c r="C24" s="38" t="s">
        <v>1</v>
      </c>
      <c r="D24" s="38" t="s">
        <v>33</v>
      </c>
      <c r="E24" s="38" t="s">
        <v>35</v>
      </c>
      <c r="F24" s="38" t="s">
        <v>2</v>
      </c>
      <c r="H24" s="38" t="s">
        <v>37</v>
      </c>
      <c r="I24" s="38" t="s">
        <v>1</v>
      </c>
      <c r="J24" s="38" t="s">
        <v>33</v>
      </c>
      <c r="K24" s="38" t="s">
        <v>35</v>
      </c>
      <c r="L24" s="38" t="s">
        <v>2</v>
      </c>
    </row>
    <row r="25" spans="1:12" x14ac:dyDescent="0.3">
      <c r="B25" s="30" t="s">
        <v>3</v>
      </c>
      <c r="C25" s="30">
        <v>53.2</v>
      </c>
      <c r="D25" s="29">
        <v>3355001</v>
      </c>
      <c r="E25" s="29">
        <v>5318469</v>
      </c>
      <c r="F25" s="29">
        <v>28167790</v>
      </c>
      <c r="H25" s="30" t="s">
        <v>3</v>
      </c>
      <c r="I25" s="30">
        <v>63</v>
      </c>
      <c r="J25" s="29">
        <v>4342115</v>
      </c>
      <c r="K25" s="29">
        <v>7639728</v>
      </c>
      <c r="L25" s="29">
        <v>28167790</v>
      </c>
    </row>
    <row r="26" spans="1:12" x14ac:dyDescent="0.3">
      <c r="B26" s="30" t="s">
        <v>4</v>
      </c>
      <c r="C26" s="30">
        <v>29.3</v>
      </c>
      <c r="D26" s="29">
        <v>1185083</v>
      </c>
      <c r="E26" s="29">
        <v>2057175</v>
      </c>
      <c r="F26" s="29">
        <v>4329683</v>
      </c>
      <c r="H26" s="30" t="s">
        <v>4</v>
      </c>
      <c r="I26" s="30">
        <v>65.3</v>
      </c>
      <c r="J26" s="29">
        <v>3565812</v>
      </c>
      <c r="K26" s="29">
        <v>5849060</v>
      </c>
      <c r="L26" s="29">
        <v>11355729</v>
      </c>
    </row>
    <row r="27" spans="1:12" x14ac:dyDescent="0.3">
      <c r="B27" s="30" t="s">
        <v>5</v>
      </c>
      <c r="C27" s="30">
        <v>20.7</v>
      </c>
      <c r="D27" s="29">
        <v>716234</v>
      </c>
      <c r="E27" s="29">
        <v>1216326</v>
      </c>
      <c r="F27" s="29">
        <v>2026996</v>
      </c>
      <c r="H27" s="30" t="s">
        <v>5</v>
      </c>
      <c r="I27" s="30">
        <v>60.1</v>
      </c>
      <c r="J27" s="29">
        <v>2310173</v>
      </c>
      <c r="K27" s="29">
        <v>4056290</v>
      </c>
      <c r="L27" s="29">
        <v>6701937</v>
      </c>
    </row>
    <row r="28" spans="1:12" x14ac:dyDescent="0.3">
      <c r="B28" s="30" t="s">
        <v>6</v>
      </c>
      <c r="C28" s="30">
        <v>103.2</v>
      </c>
      <c r="D28" s="29">
        <v>5256319</v>
      </c>
      <c r="E28" s="29">
        <v>8591970</v>
      </c>
      <c r="F28" s="29">
        <v>34524468</v>
      </c>
      <c r="H28" s="30" t="s">
        <v>6</v>
      </c>
      <c r="I28" s="30">
        <v>188.4</v>
      </c>
      <c r="J28" s="29">
        <v>10218100</v>
      </c>
      <c r="K28" s="29">
        <v>17545077</v>
      </c>
      <c r="L28" s="29">
        <v>46225456</v>
      </c>
    </row>
    <row r="30" spans="1:12" x14ac:dyDescent="0.3">
      <c r="A30" s="2" t="s">
        <v>66</v>
      </c>
    </row>
    <row r="31" spans="1:12" ht="24" x14ac:dyDescent="0.3">
      <c r="B31" s="38" t="s">
        <v>37</v>
      </c>
      <c r="C31" s="38" t="s">
        <v>1</v>
      </c>
      <c r="D31" s="38" t="s">
        <v>33</v>
      </c>
      <c r="E31" s="38" t="s">
        <v>35</v>
      </c>
      <c r="F31" s="38" t="s">
        <v>2</v>
      </c>
      <c r="H31" s="38" t="s">
        <v>37</v>
      </c>
      <c r="I31" s="38" t="s">
        <v>1</v>
      </c>
      <c r="J31" s="38" t="s">
        <v>33</v>
      </c>
      <c r="K31" s="38" t="s">
        <v>35</v>
      </c>
      <c r="L31" s="38" t="s">
        <v>2</v>
      </c>
    </row>
    <row r="32" spans="1:12" x14ac:dyDescent="0.3">
      <c r="B32" s="30" t="s">
        <v>3</v>
      </c>
      <c r="C32" s="30">
        <v>75.7</v>
      </c>
      <c r="D32" s="29">
        <v>4778721</v>
      </c>
      <c r="E32" s="29">
        <v>7575401</v>
      </c>
      <c r="F32" s="29">
        <v>40121000</v>
      </c>
      <c r="H32" s="30" t="s">
        <v>3</v>
      </c>
      <c r="I32" s="30">
        <v>89.7</v>
      </c>
      <c r="J32" s="29">
        <v>6184784</v>
      </c>
      <c r="K32" s="29">
        <v>10881808</v>
      </c>
      <c r="L32" s="29">
        <v>40121392</v>
      </c>
    </row>
    <row r="33" spans="1:12" x14ac:dyDescent="0.3">
      <c r="B33" s="30" t="s">
        <v>4</v>
      </c>
      <c r="C33" s="30">
        <v>41.7</v>
      </c>
      <c r="D33" s="29">
        <v>1687983</v>
      </c>
      <c r="E33" s="29">
        <v>2930153</v>
      </c>
      <c r="F33" s="29">
        <v>6167017</v>
      </c>
      <c r="H33" s="30" t="s">
        <v>4</v>
      </c>
      <c r="I33" s="30">
        <v>93</v>
      </c>
      <c r="J33" s="29">
        <v>5079041</v>
      </c>
      <c r="K33" s="29">
        <v>8331233</v>
      </c>
      <c r="L33" s="29">
        <v>16174773</v>
      </c>
    </row>
    <row r="34" spans="1:12" x14ac:dyDescent="0.3">
      <c r="B34" s="30" t="s">
        <v>5</v>
      </c>
      <c r="C34" s="30">
        <v>29.5</v>
      </c>
      <c r="D34" s="29">
        <v>1020174</v>
      </c>
      <c r="E34" s="29">
        <v>1732482</v>
      </c>
      <c r="F34" s="29">
        <v>2887167</v>
      </c>
      <c r="H34" s="30" t="s">
        <v>5</v>
      </c>
      <c r="I34" s="30">
        <v>85.6</v>
      </c>
      <c r="J34" s="29">
        <v>3290544</v>
      </c>
      <c r="K34" s="29">
        <v>5777662</v>
      </c>
      <c r="L34" s="29">
        <v>9546046</v>
      </c>
    </row>
    <row r="35" spans="1:12" x14ac:dyDescent="0.3">
      <c r="B35" s="30" t="s">
        <v>6</v>
      </c>
      <c r="C35" s="30">
        <v>147</v>
      </c>
      <c r="D35" s="29">
        <v>7486878</v>
      </c>
      <c r="E35" s="29">
        <v>12238037</v>
      </c>
      <c r="F35" s="29">
        <v>49175184</v>
      </c>
      <c r="H35" s="30" t="s">
        <v>6</v>
      </c>
      <c r="I35" s="30">
        <v>268.39999999999998</v>
      </c>
      <c r="J35" s="29">
        <v>14554368</v>
      </c>
      <c r="K35" s="29">
        <v>24990704</v>
      </c>
      <c r="L35" s="29">
        <v>65842211</v>
      </c>
    </row>
    <row r="37" spans="1:12" x14ac:dyDescent="0.3">
      <c r="A37" s="2" t="s">
        <v>68</v>
      </c>
    </row>
    <row r="38" spans="1:12" ht="24" x14ac:dyDescent="0.3">
      <c r="B38" s="38" t="s">
        <v>37</v>
      </c>
      <c r="C38" s="38" t="s">
        <v>1</v>
      </c>
      <c r="D38" s="38" t="s">
        <v>33</v>
      </c>
      <c r="E38" s="38" t="s">
        <v>35</v>
      </c>
      <c r="F38" s="38" t="s">
        <v>2</v>
      </c>
      <c r="H38" s="38" t="s">
        <v>37</v>
      </c>
      <c r="I38" s="38" t="s">
        <v>1</v>
      </c>
      <c r="J38" s="38" t="s">
        <v>33</v>
      </c>
      <c r="K38" s="38" t="s">
        <v>35</v>
      </c>
      <c r="L38" s="38" t="s">
        <v>2</v>
      </c>
    </row>
    <row r="39" spans="1:12" x14ac:dyDescent="0.3">
      <c r="B39" s="30" t="s">
        <v>3</v>
      </c>
      <c r="C39" s="30">
        <v>41.7</v>
      </c>
      <c r="D39" s="29">
        <v>2630288</v>
      </c>
      <c r="E39" s="29">
        <v>4169628</v>
      </c>
      <c r="F39" s="29">
        <v>22083272</v>
      </c>
      <c r="H39" s="30" t="s">
        <v>3</v>
      </c>
      <c r="I39" s="30">
        <v>49.4</v>
      </c>
      <c r="J39" s="29">
        <v>3404176</v>
      </c>
      <c r="K39" s="29">
        <v>5989472</v>
      </c>
      <c r="L39" s="29">
        <v>22083272</v>
      </c>
    </row>
    <row r="40" spans="1:12" x14ac:dyDescent="0.3">
      <c r="B40" s="30" t="s">
        <v>4</v>
      </c>
      <c r="C40" s="30">
        <v>23</v>
      </c>
      <c r="D40" s="29">
        <v>929094</v>
      </c>
      <c r="E40" s="29">
        <v>1612805</v>
      </c>
      <c r="F40" s="29">
        <v>3394428</v>
      </c>
      <c r="H40" s="30" t="s">
        <v>4</v>
      </c>
      <c r="I40" s="30">
        <v>51.2</v>
      </c>
      <c r="J40" s="29">
        <v>2795562</v>
      </c>
      <c r="K40" s="29">
        <v>4585606</v>
      </c>
      <c r="L40" s="29">
        <v>8902781</v>
      </c>
    </row>
    <row r="41" spans="1:12" x14ac:dyDescent="0.3">
      <c r="B41" s="30" t="s">
        <v>5</v>
      </c>
      <c r="C41" s="30">
        <v>16.2</v>
      </c>
      <c r="D41" s="29">
        <v>561521</v>
      </c>
      <c r="E41" s="29">
        <v>953587</v>
      </c>
      <c r="F41" s="29">
        <v>1589145</v>
      </c>
      <c r="H41" s="30" t="s">
        <v>5</v>
      </c>
      <c r="I41" s="30">
        <v>47.1</v>
      </c>
      <c r="J41" s="29">
        <v>1811153</v>
      </c>
      <c r="K41" s="29">
        <v>3180091</v>
      </c>
      <c r="L41" s="29">
        <v>5254252</v>
      </c>
    </row>
    <row r="42" spans="1:12" x14ac:dyDescent="0.3">
      <c r="B42" s="30" t="s">
        <v>6</v>
      </c>
      <c r="C42" s="30">
        <v>80.900000000000006</v>
      </c>
      <c r="D42" s="29">
        <v>4120903</v>
      </c>
      <c r="E42" s="29">
        <v>6736020</v>
      </c>
      <c r="F42" s="29">
        <v>27066845</v>
      </c>
      <c r="H42" s="30" t="s">
        <v>6</v>
      </c>
      <c r="I42" s="30">
        <v>147.69999999999999</v>
      </c>
      <c r="J42" s="29">
        <v>8010891</v>
      </c>
      <c r="K42" s="29">
        <v>13755169</v>
      </c>
      <c r="L42" s="29">
        <v>36240306</v>
      </c>
    </row>
    <row r="44" spans="1:12" x14ac:dyDescent="0.3">
      <c r="A44" s="2" t="s">
        <v>67</v>
      </c>
    </row>
    <row r="45" spans="1:12" ht="24" x14ac:dyDescent="0.3">
      <c r="B45" s="38" t="s">
        <v>37</v>
      </c>
      <c r="C45" s="38" t="s">
        <v>1</v>
      </c>
      <c r="D45" s="38" t="s">
        <v>33</v>
      </c>
      <c r="E45" s="38" t="s">
        <v>35</v>
      </c>
      <c r="F45" s="38" t="s">
        <v>2</v>
      </c>
      <c r="H45" s="38" t="s">
        <v>37</v>
      </c>
      <c r="I45" s="38" t="s">
        <v>1</v>
      </c>
      <c r="J45" s="38" t="s">
        <v>33</v>
      </c>
      <c r="K45" s="38" t="s">
        <v>35</v>
      </c>
      <c r="L45" s="38" t="s">
        <v>2</v>
      </c>
    </row>
    <row r="46" spans="1:12" x14ac:dyDescent="0.3">
      <c r="B46" s="30" t="s">
        <v>3</v>
      </c>
      <c r="C46" s="30">
        <v>62.7</v>
      </c>
      <c r="D46" s="29">
        <v>3954853</v>
      </c>
      <c r="E46" s="29">
        <v>6269376</v>
      </c>
      <c r="F46" s="29">
        <v>33204000</v>
      </c>
      <c r="H46" s="30" t="s">
        <v>3</v>
      </c>
      <c r="I46" s="30">
        <v>74.3</v>
      </c>
      <c r="J46" s="29">
        <v>5118456</v>
      </c>
      <c r="K46" s="29">
        <v>9005659</v>
      </c>
      <c r="L46" s="29">
        <v>33204000</v>
      </c>
    </row>
    <row r="47" spans="1:12" x14ac:dyDescent="0.3">
      <c r="B47" s="30" t="s">
        <v>4</v>
      </c>
      <c r="C47" s="30">
        <v>34.5</v>
      </c>
      <c r="D47" s="29">
        <v>1396968</v>
      </c>
      <c r="E47" s="29">
        <v>2424985</v>
      </c>
      <c r="F47" s="29">
        <v>5103802</v>
      </c>
      <c r="H47" s="30" t="s">
        <v>4</v>
      </c>
      <c r="I47" s="30">
        <v>77</v>
      </c>
      <c r="J47" s="29">
        <v>4203355</v>
      </c>
      <c r="K47" s="29">
        <v>6894832</v>
      </c>
      <c r="L47" s="29">
        <v>13386056</v>
      </c>
    </row>
    <row r="48" spans="1:12" x14ac:dyDescent="0.3">
      <c r="B48" s="30" t="s">
        <v>5</v>
      </c>
      <c r="C48" s="30">
        <v>24.4</v>
      </c>
      <c r="D48" s="29">
        <v>844292</v>
      </c>
      <c r="E48" s="29">
        <v>1433796</v>
      </c>
      <c r="F48" s="29">
        <v>2389409</v>
      </c>
      <c r="H48" s="30" t="s">
        <v>5</v>
      </c>
      <c r="I48" s="30">
        <v>70.8</v>
      </c>
      <c r="J48" s="29">
        <v>2723216</v>
      </c>
      <c r="K48" s="29">
        <v>4781526</v>
      </c>
      <c r="L48" s="29">
        <v>7900197</v>
      </c>
    </row>
    <row r="49" spans="2:12" x14ac:dyDescent="0.3">
      <c r="B49" s="30" t="s">
        <v>6</v>
      </c>
      <c r="C49" s="30">
        <v>121.6</v>
      </c>
      <c r="D49" s="29">
        <v>6196114</v>
      </c>
      <c r="E49" s="29">
        <v>10128157</v>
      </c>
      <c r="F49" s="29">
        <v>40697211</v>
      </c>
      <c r="H49" s="30" t="s">
        <v>6</v>
      </c>
      <c r="I49" s="30">
        <v>222.1</v>
      </c>
      <c r="J49" s="29">
        <v>12045027</v>
      </c>
      <c r="K49" s="29">
        <v>20682017</v>
      </c>
      <c r="L49" s="29">
        <v>54490253</v>
      </c>
    </row>
  </sheetData>
  <customSheetViews>
    <customSheetView guid="{FC455625-91DF-4280-A0CB-902BD5525B9D}" state="hidden" topLeftCell="A10">
      <selection activeCell="E28" sqref="E28"/>
      <pageMargins left="0.7" right="0.7" top="0.75" bottom="0.75" header="0.3" footer="0.3"/>
      <pageSetup orientation="portrait" r:id="rId1"/>
    </customSheetView>
  </customSheetViews>
  <mergeCells count="2">
    <mergeCell ref="H1:L1"/>
    <mergeCell ref="A1:F1"/>
  </mergeCell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15"/>
  <sheetViews>
    <sheetView workbookViewId="0">
      <selection activeCell="E4" sqref="B4:E8"/>
    </sheetView>
  </sheetViews>
  <sheetFormatPr defaultRowHeight="15.6" x14ac:dyDescent="0.3"/>
  <cols>
    <col min="2" max="2" width="10.69921875" customWidth="1"/>
    <col min="3" max="3" width="8.8984375" bestFit="1" customWidth="1"/>
    <col min="4" max="4" width="9" bestFit="1" customWidth="1"/>
    <col min="5" max="6" width="9.3984375" bestFit="1" customWidth="1"/>
    <col min="7" max="7" width="9.19921875" bestFit="1" customWidth="1"/>
    <col min="8" max="8" width="9.59765625" bestFit="1" customWidth="1"/>
  </cols>
  <sheetData>
    <row r="1" spans="1:12" x14ac:dyDescent="0.3">
      <c r="A1" s="100" t="s">
        <v>53</v>
      </c>
      <c r="B1" s="100"/>
      <c r="C1" s="100"/>
      <c r="D1" s="100"/>
      <c r="E1" s="100"/>
      <c r="F1" s="100"/>
      <c r="G1" s="42"/>
      <c r="H1" s="100" t="s">
        <v>43</v>
      </c>
      <c r="I1" s="100"/>
      <c r="J1" s="100"/>
      <c r="K1" s="100"/>
      <c r="L1" s="100"/>
    </row>
    <row r="2" spans="1:12" x14ac:dyDescent="0.3">
      <c r="A2" t="s">
        <v>70</v>
      </c>
    </row>
    <row r="4" spans="1:12" ht="24" customHeight="1" x14ac:dyDescent="0.3">
      <c r="A4" s="3"/>
      <c r="B4" s="38" t="s">
        <v>37</v>
      </c>
      <c r="C4" s="38" t="s">
        <v>1</v>
      </c>
      <c r="D4" s="38" t="s">
        <v>33</v>
      </c>
      <c r="E4" s="38" t="s">
        <v>35</v>
      </c>
      <c r="F4" s="38" t="s">
        <v>2</v>
      </c>
      <c r="H4" s="38" t="s">
        <v>37</v>
      </c>
      <c r="I4" s="38" t="s">
        <v>1</v>
      </c>
      <c r="J4" s="38" t="s">
        <v>33</v>
      </c>
      <c r="K4" s="38" t="s">
        <v>35</v>
      </c>
      <c r="L4" s="38" t="s">
        <v>2</v>
      </c>
    </row>
    <row r="5" spans="1:12" x14ac:dyDescent="0.3">
      <c r="A5" s="4"/>
      <c r="B5" s="30" t="s">
        <v>3</v>
      </c>
      <c r="C5" s="30">
        <v>42</v>
      </c>
      <c r="D5" s="29">
        <v>681628</v>
      </c>
      <c r="E5" s="29">
        <v>738371</v>
      </c>
      <c r="F5" s="29">
        <v>1466277</v>
      </c>
      <c r="H5" s="30" t="s">
        <v>3</v>
      </c>
      <c r="I5" s="30">
        <v>42</v>
      </c>
      <c r="J5" s="29">
        <v>1221485</v>
      </c>
      <c r="K5" s="29">
        <v>1298254</v>
      </c>
      <c r="L5" s="29">
        <v>2256437</v>
      </c>
    </row>
    <row r="6" spans="1:12" ht="18.600000000000001" customHeight="1" x14ac:dyDescent="0.3">
      <c r="A6" s="4"/>
      <c r="B6" s="30" t="s">
        <v>4</v>
      </c>
      <c r="C6" s="30">
        <v>2</v>
      </c>
      <c r="D6" s="29">
        <v>84501</v>
      </c>
      <c r="E6" s="29">
        <v>206485</v>
      </c>
      <c r="F6" s="29">
        <v>350246</v>
      </c>
      <c r="H6" s="30" t="s">
        <v>4</v>
      </c>
      <c r="I6" s="30">
        <v>5.5</v>
      </c>
      <c r="J6" s="29">
        <v>242259</v>
      </c>
      <c r="K6" s="29">
        <v>519802</v>
      </c>
      <c r="L6" s="29">
        <v>851304</v>
      </c>
    </row>
    <row r="7" spans="1:12" ht="19.95" customHeight="1" x14ac:dyDescent="0.3">
      <c r="A7" s="4"/>
      <c r="B7" s="30" t="s">
        <v>5</v>
      </c>
      <c r="C7" s="30">
        <v>3.5</v>
      </c>
      <c r="D7" s="29">
        <v>121637</v>
      </c>
      <c r="E7" s="29">
        <v>206661</v>
      </c>
      <c r="F7" s="29">
        <v>344263</v>
      </c>
      <c r="H7" s="30" t="s">
        <v>5</v>
      </c>
      <c r="I7" s="30">
        <v>11.1</v>
      </c>
      <c r="J7" s="29">
        <v>425570</v>
      </c>
      <c r="K7" s="29">
        <v>747200</v>
      </c>
      <c r="L7" s="29">
        <v>1234606</v>
      </c>
    </row>
    <row r="8" spans="1:12" x14ac:dyDescent="0.3">
      <c r="A8" s="4"/>
      <c r="B8" s="30" t="s">
        <v>6</v>
      </c>
      <c r="C8" s="30">
        <v>47.6</v>
      </c>
      <c r="D8" s="29">
        <v>887766</v>
      </c>
      <c r="E8" s="29">
        <v>1151517</v>
      </c>
      <c r="F8" s="29">
        <v>2160785</v>
      </c>
      <c r="H8" s="30" t="s">
        <v>6</v>
      </c>
      <c r="I8" s="30">
        <v>58.6</v>
      </c>
      <c r="J8" s="29">
        <v>1889315</v>
      </c>
      <c r="K8" s="29">
        <v>2565256</v>
      </c>
      <c r="L8" s="29">
        <v>4342347</v>
      </c>
    </row>
    <row r="10" spans="1:12" x14ac:dyDescent="0.3">
      <c r="B10" s="7"/>
      <c r="C10" s="7"/>
      <c r="D10" s="7"/>
      <c r="E10" s="7"/>
      <c r="F10" s="7"/>
    </row>
    <row r="11" spans="1:12" ht="24" x14ac:dyDescent="0.3">
      <c r="B11" s="38" t="s">
        <v>37</v>
      </c>
      <c r="C11" s="38" t="s">
        <v>1</v>
      </c>
      <c r="D11" s="38" t="s">
        <v>33</v>
      </c>
      <c r="E11" s="38" t="s">
        <v>35</v>
      </c>
      <c r="F11" s="38" t="s">
        <v>2</v>
      </c>
      <c r="H11" s="38" t="s">
        <v>37</v>
      </c>
      <c r="I11" s="38" t="s">
        <v>1</v>
      </c>
      <c r="J11" s="38" t="s">
        <v>33</v>
      </c>
      <c r="K11" s="38" t="s">
        <v>35</v>
      </c>
      <c r="L11" s="38" t="s">
        <v>2</v>
      </c>
    </row>
    <row r="12" spans="1:12" x14ac:dyDescent="0.3">
      <c r="B12" s="30" t="s">
        <v>3</v>
      </c>
      <c r="C12" s="30">
        <v>60</v>
      </c>
      <c r="D12" s="29">
        <v>973754</v>
      </c>
      <c r="E12" s="29">
        <v>1054816</v>
      </c>
      <c r="F12" s="29">
        <v>2094681</v>
      </c>
      <c r="H12" s="30" t="s">
        <v>3</v>
      </c>
      <c r="I12" s="30">
        <v>60</v>
      </c>
      <c r="J12" s="29">
        <v>1744979</v>
      </c>
      <c r="K12" s="29">
        <v>1854649</v>
      </c>
      <c r="L12" s="29">
        <v>3223481</v>
      </c>
    </row>
    <row r="13" spans="1:12" x14ac:dyDescent="0.3">
      <c r="B13" s="30" t="s">
        <v>4</v>
      </c>
      <c r="C13" s="30">
        <v>2.9</v>
      </c>
      <c r="D13" s="29">
        <v>120716</v>
      </c>
      <c r="E13" s="29">
        <v>294978</v>
      </c>
      <c r="F13" s="29">
        <v>500351</v>
      </c>
      <c r="H13" s="30" t="s">
        <v>4</v>
      </c>
      <c r="I13" s="30">
        <v>7.9</v>
      </c>
      <c r="J13" s="29">
        <v>346085</v>
      </c>
      <c r="K13" s="29">
        <v>742574</v>
      </c>
      <c r="L13" s="29">
        <v>1216149</v>
      </c>
    </row>
    <row r="14" spans="1:12" x14ac:dyDescent="0.3">
      <c r="B14" s="30" t="s">
        <v>5</v>
      </c>
      <c r="C14" s="30">
        <v>5</v>
      </c>
      <c r="D14" s="29">
        <v>173767</v>
      </c>
      <c r="E14" s="29">
        <v>295230</v>
      </c>
      <c r="F14" s="29">
        <v>491804</v>
      </c>
      <c r="H14" s="30" t="s">
        <v>5</v>
      </c>
      <c r="I14" s="30">
        <v>15.8</v>
      </c>
      <c r="J14" s="29">
        <v>607957</v>
      </c>
      <c r="K14" s="29">
        <v>1067429</v>
      </c>
      <c r="L14" s="29">
        <v>1763722</v>
      </c>
    </row>
    <row r="15" spans="1:12" x14ac:dyDescent="0.3">
      <c r="B15" s="30" t="s">
        <v>6</v>
      </c>
      <c r="C15" s="30">
        <v>68</v>
      </c>
      <c r="D15" s="29">
        <v>1268237</v>
      </c>
      <c r="E15" s="29">
        <v>1645025</v>
      </c>
      <c r="F15" s="29">
        <v>3086836</v>
      </c>
      <c r="H15" s="30" t="s">
        <v>6</v>
      </c>
      <c r="I15" s="30">
        <v>83.7</v>
      </c>
      <c r="J15" s="29">
        <v>2699021</v>
      </c>
      <c r="K15" s="29">
        <v>3664652</v>
      </c>
      <c r="L15" s="29">
        <v>6203352</v>
      </c>
    </row>
  </sheetData>
  <customSheetViews>
    <customSheetView guid="{FC455625-91DF-4280-A0CB-902BD5525B9D}" state="hidden">
      <selection activeCell="E28" sqref="E28"/>
      <pageMargins left="0.7" right="0.7" top="0.75" bottom="0.75" header="0.3" footer="0.3"/>
      <pageSetup orientation="portrait" r:id="rId1"/>
    </customSheetView>
  </customSheetViews>
  <mergeCells count="2">
    <mergeCell ref="A1:F1"/>
    <mergeCell ref="H1:L1"/>
  </mergeCells>
  <pageMargins left="0.7" right="0.7" top="0.75" bottom="0.75" header="0.3" footer="0.3"/>
  <pageSetup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14"/>
  <sheetViews>
    <sheetView workbookViewId="0">
      <selection activeCell="J22" sqref="J22"/>
    </sheetView>
  </sheetViews>
  <sheetFormatPr defaultRowHeight="15.6" x14ac:dyDescent="0.3"/>
  <cols>
    <col min="2" max="2" width="15" customWidth="1"/>
    <col min="4" max="5" width="8.8984375" bestFit="1" customWidth="1"/>
    <col min="6" max="7" width="9.19921875" bestFit="1" customWidth="1"/>
    <col min="8" max="8" width="9.59765625" bestFit="1" customWidth="1"/>
  </cols>
  <sheetData>
    <row r="1" spans="1:12" x14ac:dyDescent="0.3">
      <c r="A1" t="s">
        <v>71</v>
      </c>
    </row>
    <row r="2" spans="1:12" x14ac:dyDescent="0.3">
      <c r="A2" s="100" t="s">
        <v>53</v>
      </c>
      <c r="B2" s="100"/>
      <c r="C2" s="100"/>
      <c r="D2" s="100"/>
      <c r="E2" s="100"/>
      <c r="F2" s="42"/>
      <c r="H2" s="100" t="s">
        <v>43</v>
      </c>
      <c r="I2" s="100"/>
      <c r="J2" s="100"/>
      <c r="K2" s="100"/>
      <c r="L2" s="100"/>
    </row>
    <row r="3" spans="1:12" ht="24" x14ac:dyDescent="0.3">
      <c r="B3" s="38" t="s">
        <v>37</v>
      </c>
      <c r="C3" s="38" t="s">
        <v>1</v>
      </c>
      <c r="D3" s="38" t="s">
        <v>33</v>
      </c>
      <c r="E3" s="38" t="s">
        <v>35</v>
      </c>
      <c r="F3" s="38" t="s">
        <v>2</v>
      </c>
      <c r="H3" s="38" t="s">
        <v>37</v>
      </c>
      <c r="I3" s="38" t="s">
        <v>1</v>
      </c>
      <c r="J3" s="38" t="s">
        <v>33</v>
      </c>
      <c r="K3" s="38" t="s">
        <v>35</v>
      </c>
      <c r="L3" s="38" t="s">
        <v>2</v>
      </c>
    </row>
    <row r="4" spans="1:12" x14ac:dyDescent="0.3">
      <c r="B4" s="30" t="s">
        <v>3</v>
      </c>
      <c r="C4" s="30">
        <v>7</v>
      </c>
      <c r="D4" s="29">
        <v>342016</v>
      </c>
      <c r="E4" s="29">
        <v>373785</v>
      </c>
      <c r="F4" s="29">
        <v>664920</v>
      </c>
      <c r="H4" s="30" t="s">
        <v>3</v>
      </c>
      <c r="I4" s="30">
        <v>7</v>
      </c>
      <c r="J4" s="29">
        <v>335048</v>
      </c>
      <c r="K4" s="29">
        <v>362518</v>
      </c>
      <c r="L4" s="29">
        <v>642676</v>
      </c>
    </row>
    <row r="5" spans="1:12" ht="18.600000000000001" customHeight="1" x14ac:dyDescent="0.3">
      <c r="B5" s="30" t="s">
        <v>4</v>
      </c>
      <c r="C5" s="30">
        <v>0.9</v>
      </c>
      <c r="D5" s="29">
        <v>33140</v>
      </c>
      <c r="E5" s="29">
        <v>70887</v>
      </c>
      <c r="F5" s="29">
        <v>122160</v>
      </c>
      <c r="H5" s="30" t="s">
        <v>4</v>
      </c>
      <c r="I5" s="30">
        <v>1.8</v>
      </c>
      <c r="J5" s="29">
        <v>79661</v>
      </c>
      <c r="K5" s="29">
        <v>150546</v>
      </c>
      <c r="L5" s="29">
        <v>251085</v>
      </c>
    </row>
    <row r="6" spans="1:12" ht="12.6" customHeight="1" x14ac:dyDescent="0.3">
      <c r="B6" s="30" t="s">
        <v>5</v>
      </c>
      <c r="C6" s="30">
        <v>1.7</v>
      </c>
      <c r="D6" s="29">
        <v>58871</v>
      </c>
      <c r="E6" s="29">
        <v>99978</v>
      </c>
      <c r="F6" s="29">
        <v>166609</v>
      </c>
      <c r="H6" s="30" t="s">
        <v>5</v>
      </c>
      <c r="I6" s="30">
        <v>3.1</v>
      </c>
      <c r="J6" s="29">
        <v>120889</v>
      </c>
      <c r="K6" s="29">
        <v>212274</v>
      </c>
      <c r="L6" s="29">
        <v>350705</v>
      </c>
    </row>
    <row r="7" spans="1:12" x14ac:dyDescent="0.3">
      <c r="B7" s="30" t="s">
        <v>6</v>
      </c>
      <c r="C7" s="30">
        <v>9.6</v>
      </c>
      <c r="D7" s="29">
        <v>434027</v>
      </c>
      <c r="E7" s="29">
        <v>544650</v>
      </c>
      <c r="F7" s="29">
        <v>953689</v>
      </c>
      <c r="H7" s="30" t="s">
        <v>6</v>
      </c>
      <c r="I7" s="30">
        <v>11.9</v>
      </c>
      <c r="J7" s="29">
        <v>535597</v>
      </c>
      <c r="K7" s="29">
        <v>725337</v>
      </c>
      <c r="L7" s="29">
        <v>1244466</v>
      </c>
    </row>
    <row r="10" spans="1:12" ht="24" x14ac:dyDescent="0.3">
      <c r="B10" s="38" t="s">
        <v>37</v>
      </c>
      <c r="C10" s="38" t="s">
        <v>1</v>
      </c>
      <c r="D10" s="38" t="s">
        <v>33</v>
      </c>
      <c r="E10" s="38" t="s">
        <v>35</v>
      </c>
      <c r="F10" s="38" t="s">
        <v>2</v>
      </c>
      <c r="H10" s="38" t="s">
        <v>37</v>
      </c>
      <c r="I10" s="38" t="s">
        <v>1</v>
      </c>
      <c r="J10" s="38" t="s">
        <v>33</v>
      </c>
      <c r="K10" s="38" t="s">
        <v>35</v>
      </c>
      <c r="L10" s="38" t="s">
        <v>2</v>
      </c>
    </row>
    <row r="11" spans="1:12" x14ac:dyDescent="0.3">
      <c r="B11" s="30" t="s">
        <v>3</v>
      </c>
      <c r="C11" s="30">
        <v>15</v>
      </c>
      <c r="D11" s="29">
        <v>732892</v>
      </c>
      <c r="E11" s="29">
        <v>800969</v>
      </c>
      <c r="F11" s="29">
        <v>1424828</v>
      </c>
      <c r="H11" s="30" t="s">
        <v>3</v>
      </c>
      <c r="I11" s="30">
        <v>15</v>
      </c>
      <c r="J11" s="29">
        <v>717960</v>
      </c>
      <c r="K11" s="29">
        <v>776824</v>
      </c>
      <c r="L11" s="29">
        <v>1377163</v>
      </c>
    </row>
    <row r="12" spans="1:12" x14ac:dyDescent="0.3">
      <c r="B12" s="30" t="s">
        <v>4</v>
      </c>
      <c r="C12" s="30">
        <v>1.8</v>
      </c>
      <c r="D12" s="29">
        <v>71015</v>
      </c>
      <c r="E12" s="29">
        <v>151900</v>
      </c>
      <c r="F12" s="29">
        <v>261772</v>
      </c>
      <c r="H12" s="30" t="s">
        <v>4</v>
      </c>
      <c r="I12" s="30">
        <v>3.9</v>
      </c>
      <c r="J12" s="29">
        <v>170702</v>
      </c>
      <c r="K12" s="29">
        <v>322598</v>
      </c>
      <c r="L12" s="29">
        <v>538039</v>
      </c>
    </row>
    <row r="13" spans="1:12" x14ac:dyDescent="0.3">
      <c r="B13" s="30" t="s">
        <v>5</v>
      </c>
      <c r="C13" s="30">
        <v>3.6</v>
      </c>
      <c r="D13" s="29">
        <v>126152</v>
      </c>
      <c r="E13" s="29">
        <v>214238</v>
      </c>
      <c r="F13" s="29">
        <v>357019</v>
      </c>
      <c r="H13" s="30" t="s">
        <v>5</v>
      </c>
      <c r="I13" s="30">
        <v>6.7</v>
      </c>
      <c r="J13" s="29">
        <v>259047</v>
      </c>
      <c r="K13" s="29">
        <v>454873</v>
      </c>
      <c r="L13" s="29">
        <v>751511</v>
      </c>
    </row>
    <row r="14" spans="1:12" x14ac:dyDescent="0.3">
      <c r="B14" s="30" t="s">
        <v>6</v>
      </c>
      <c r="C14" s="30">
        <v>20.5</v>
      </c>
      <c r="D14" s="29">
        <v>930059</v>
      </c>
      <c r="E14" s="29">
        <v>1167107</v>
      </c>
      <c r="F14" s="29">
        <v>2043619</v>
      </c>
      <c r="H14" s="30" t="s">
        <v>6</v>
      </c>
      <c r="I14" s="30">
        <v>25.6</v>
      </c>
      <c r="J14" s="29">
        <v>1147709</v>
      </c>
      <c r="K14" s="29">
        <v>1554295</v>
      </c>
      <c r="L14" s="29">
        <v>2666713</v>
      </c>
    </row>
  </sheetData>
  <customSheetViews>
    <customSheetView guid="{FC455625-91DF-4280-A0CB-902BD5525B9D}" state="hidden">
      <selection activeCell="E28" sqref="E28"/>
      <pageMargins left="0.7" right="0.7" top="0.75" bottom="0.75" header="0.3" footer="0.3"/>
    </customSheetView>
  </customSheetViews>
  <mergeCells count="2">
    <mergeCell ref="A2:E2"/>
    <mergeCell ref="H2:L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23"/>
  <sheetViews>
    <sheetView topLeftCell="A4" workbookViewId="0">
      <selection activeCell="B18" sqref="B18:E22"/>
    </sheetView>
  </sheetViews>
  <sheetFormatPr defaultRowHeight="15.6" x14ac:dyDescent="0.3"/>
  <cols>
    <col min="2" max="2" width="11.69921875" customWidth="1"/>
    <col min="8" max="8" width="9.59765625" bestFit="1" customWidth="1"/>
  </cols>
  <sheetData>
    <row r="1" spans="1:12" x14ac:dyDescent="0.3">
      <c r="A1" s="100" t="s">
        <v>53</v>
      </c>
      <c r="B1" s="100"/>
      <c r="C1" s="100"/>
      <c r="D1" s="100"/>
      <c r="E1" s="100"/>
      <c r="F1" s="42"/>
      <c r="H1" s="100" t="s">
        <v>43</v>
      </c>
      <c r="I1" s="100"/>
      <c r="J1" s="100"/>
      <c r="K1" s="100"/>
      <c r="L1" s="100"/>
    </row>
    <row r="2" spans="1:12" x14ac:dyDescent="0.3">
      <c r="A2" t="s">
        <v>72</v>
      </c>
    </row>
    <row r="3" spans="1:12" x14ac:dyDescent="0.3">
      <c r="A3" t="s">
        <v>73</v>
      </c>
    </row>
    <row r="4" spans="1:12" ht="24" x14ac:dyDescent="0.3">
      <c r="B4" s="38" t="s">
        <v>37</v>
      </c>
      <c r="C4" s="38" t="s">
        <v>1</v>
      </c>
      <c r="D4" s="38" t="s">
        <v>33</v>
      </c>
      <c r="E4" s="38" t="s">
        <v>35</v>
      </c>
      <c r="F4" s="38" t="s">
        <v>2</v>
      </c>
      <c r="H4" s="38" t="s">
        <v>37</v>
      </c>
      <c r="I4" s="38" t="s">
        <v>1</v>
      </c>
      <c r="J4" s="38" t="s">
        <v>33</v>
      </c>
      <c r="K4" s="38" t="s">
        <v>35</v>
      </c>
      <c r="L4" s="38" t="s">
        <v>2</v>
      </c>
    </row>
    <row r="5" spans="1:12" x14ac:dyDescent="0.3">
      <c r="B5" s="30" t="s">
        <v>3</v>
      </c>
      <c r="C5" s="30">
        <v>23.6</v>
      </c>
      <c r="D5" s="29">
        <v>1488847</v>
      </c>
      <c r="E5" s="29">
        <v>2360173</v>
      </c>
      <c r="F5" s="29">
        <v>12500000</v>
      </c>
      <c r="H5" s="30" t="s">
        <v>3</v>
      </c>
      <c r="I5" s="30">
        <v>28</v>
      </c>
      <c r="J5" s="29">
        <v>1926897</v>
      </c>
      <c r="K5" s="29">
        <v>3390276</v>
      </c>
      <c r="L5" s="29">
        <v>12500000</v>
      </c>
    </row>
    <row r="6" spans="1:12" ht="19.2" customHeight="1" x14ac:dyDescent="0.3">
      <c r="B6" s="30" t="s">
        <v>4</v>
      </c>
      <c r="C6" s="30">
        <v>13</v>
      </c>
      <c r="D6" s="29">
        <v>525904</v>
      </c>
      <c r="E6" s="29">
        <v>912911</v>
      </c>
      <c r="F6" s="29">
        <v>1921380</v>
      </c>
      <c r="H6" s="30" t="s">
        <v>4</v>
      </c>
      <c r="I6" s="30">
        <v>29</v>
      </c>
      <c r="J6" s="29">
        <v>1582398</v>
      </c>
      <c r="K6" s="29">
        <v>2595633</v>
      </c>
      <c r="L6" s="29">
        <v>5039323</v>
      </c>
    </row>
    <row r="7" spans="1:12" ht="16.95" customHeight="1" x14ac:dyDescent="0.3">
      <c r="B7" s="30" t="s">
        <v>5</v>
      </c>
      <c r="C7" s="30">
        <v>9.1999999999999993</v>
      </c>
      <c r="D7" s="29">
        <v>317843</v>
      </c>
      <c r="E7" s="29">
        <v>539768</v>
      </c>
      <c r="F7" s="29">
        <v>899519</v>
      </c>
      <c r="H7" s="30" t="s">
        <v>5</v>
      </c>
      <c r="I7" s="30">
        <v>26.7</v>
      </c>
      <c r="J7" s="29">
        <v>1025184</v>
      </c>
      <c r="K7" s="29">
        <v>1800057</v>
      </c>
      <c r="L7" s="29">
        <v>2974113</v>
      </c>
    </row>
    <row r="8" spans="1:12" x14ac:dyDescent="0.3">
      <c r="B8" s="30" t="s">
        <v>6</v>
      </c>
      <c r="C8" s="30">
        <v>45.8</v>
      </c>
      <c r="D8" s="29">
        <v>2332593</v>
      </c>
      <c r="E8" s="29">
        <v>3812853</v>
      </c>
      <c r="F8" s="29">
        <v>15320899</v>
      </c>
      <c r="H8" s="30" t="s">
        <v>6</v>
      </c>
      <c r="I8" s="30">
        <v>83.6</v>
      </c>
      <c r="J8" s="29">
        <v>4534479</v>
      </c>
      <c r="K8" s="29">
        <v>7785966</v>
      </c>
      <c r="L8" s="29">
        <v>20513437</v>
      </c>
    </row>
    <row r="10" spans="1:12" x14ac:dyDescent="0.3">
      <c r="A10" t="s">
        <v>74</v>
      </c>
    </row>
    <row r="11" spans="1:12" ht="24" x14ac:dyDescent="0.3">
      <c r="B11" s="38" t="s">
        <v>37</v>
      </c>
      <c r="C11" s="38" t="s">
        <v>1</v>
      </c>
      <c r="D11" s="38" t="s">
        <v>33</v>
      </c>
      <c r="E11" s="38" t="s">
        <v>35</v>
      </c>
      <c r="F11" s="38" t="s">
        <v>2</v>
      </c>
      <c r="H11" s="38" t="s">
        <v>37</v>
      </c>
      <c r="I11" s="38" t="s">
        <v>1</v>
      </c>
      <c r="J11" s="38" t="s">
        <v>33</v>
      </c>
      <c r="K11" s="38" t="s">
        <v>35</v>
      </c>
      <c r="L11" s="38" t="s">
        <v>2</v>
      </c>
    </row>
    <row r="12" spans="1:12" x14ac:dyDescent="0.3">
      <c r="B12" s="30" t="s">
        <v>3</v>
      </c>
      <c r="C12" s="30">
        <v>28.3</v>
      </c>
      <c r="D12" s="29">
        <v>1786616</v>
      </c>
      <c r="E12" s="29">
        <v>2832208</v>
      </c>
      <c r="F12" s="29">
        <v>15000000</v>
      </c>
      <c r="H12" s="30" t="s">
        <v>3</v>
      </c>
      <c r="I12" s="30">
        <v>33.5</v>
      </c>
      <c r="J12" s="29">
        <v>2312277</v>
      </c>
      <c r="K12" s="29">
        <v>4068332</v>
      </c>
      <c r="L12" s="29">
        <v>15000000</v>
      </c>
    </row>
    <row r="13" spans="1:12" x14ac:dyDescent="0.3">
      <c r="B13" s="30" t="s">
        <v>4</v>
      </c>
      <c r="C13" s="30">
        <v>15.6</v>
      </c>
      <c r="D13" s="29">
        <v>631084</v>
      </c>
      <c r="E13" s="29">
        <v>1095494</v>
      </c>
      <c r="F13" s="29">
        <v>2305656</v>
      </c>
      <c r="H13" s="30" t="s">
        <v>4</v>
      </c>
      <c r="I13" s="30">
        <v>34.799999999999997</v>
      </c>
      <c r="J13" s="29">
        <v>1898878</v>
      </c>
      <c r="K13" s="29">
        <v>3114760</v>
      </c>
      <c r="L13" s="29">
        <v>6047189</v>
      </c>
    </row>
    <row r="14" spans="1:12" x14ac:dyDescent="0.3">
      <c r="B14" s="30" t="s">
        <v>5</v>
      </c>
      <c r="C14" s="30">
        <v>11</v>
      </c>
      <c r="D14" s="29">
        <v>381411</v>
      </c>
      <c r="E14" s="29">
        <v>647721</v>
      </c>
      <c r="F14" s="29">
        <v>1079422</v>
      </c>
      <c r="H14" s="30" t="s">
        <v>5</v>
      </c>
      <c r="I14" s="30">
        <v>32</v>
      </c>
      <c r="J14" s="29">
        <v>1230220</v>
      </c>
      <c r="K14" s="29">
        <v>2160068</v>
      </c>
      <c r="L14" s="29">
        <v>3568936</v>
      </c>
    </row>
    <row r="15" spans="1:12" x14ac:dyDescent="0.3">
      <c r="B15" s="30" t="s">
        <v>6</v>
      </c>
      <c r="C15" s="30">
        <v>54.9</v>
      </c>
      <c r="D15" s="29">
        <v>2799112</v>
      </c>
      <c r="E15" s="29">
        <v>4575423</v>
      </c>
      <c r="F15" s="29">
        <v>18385078</v>
      </c>
      <c r="H15" s="30" t="s">
        <v>6</v>
      </c>
      <c r="I15" s="30">
        <v>100.3</v>
      </c>
      <c r="J15" s="29">
        <v>5441375</v>
      </c>
      <c r="K15" s="29">
        <v>9343159</v>
      </c>
      <c r="L15" s="29">
        <v>24616125</v>
      </c>
    </row>
    <row r="16" spans="1:12" x14ac:dyDescent="0.3">
      <c r="B16" s="37"/>
    </row>
    <row r="17" spans="1:12" x14ac:dyDescent="0.3">
      <c r="A17" t="s">
        <v>75</v>
      </c>
    </row>
    <row r="18" spans="1:12" ht="24" x14ac:dyDescent="0.3">
      <c r="B18" s="38" t="s">
        <v>37</v>
      </c>
      <c r="C18" s="38" t="s">
        <v>1</v>
      </c>
      <c r="D18" s="38" t="s">
        <v>33</v>
      </c>
      <c r="E18" s="38" t="s">
        <v>35</v>
      </c>
      <c r="F18" s="38" t="s">
        <v>2</v>
      </c>
      <c r="H18" s="38" t="s">
        <v>37</v>
      </c>
      <c r="I18" s="38" t="s">
        <v>1</v>
      </c>
      <c r="J18" s="38" t="s">
        <v>33</v>
      </c>
      <c r="K18" s="38" t="s">
        <v>35</v>
      </c>
      <c r="L18" s="38" t="s">
        <v>2</v>
      </c>
    </row>
    <row r="19" spans="1:12" x14ac:dyDescent="0.3">
      <c r="B19" s="30" t="s">
        <v>3</v>
      </c>
      <c r="C19" s="30">
        <v>9.4</v>
      </c>
      <c r="D19" s="29">
        <v>595539</v>
      </c>
      <c r="E19" s="29">
        <v>944069</v>
      </c>
      <c r="F19" s="29">
        <v>5000000</v>
      </c>
      <c r="H19" s="30" t="s">
        <v>3</v>
      </c>
      <c r="I19" s="30">
        <v>11.2</v>
      </c>
      <c r="J19" s="29">
        <v>770759</v>
      </c>
      <c r="K19" s="29">
        <v>1356111</v>
      </c>
      <c r="L19" s="29">
        <v>5000000</v>
      </c>
    </row>
    <row r="20" spans="1:12" x14ac:dyDescent="0.3">
      <c r="B20" s="30" t="s">
        <v>4</v>
      </c>
      <c r="C20" s="30">
        <v>5.2</v>
      </c>
      <c r="D20" s="29">
        <v>210361</v>
      </c>
      <c r="E20" s="29">
        <v>365164</v>
      </c>
      <c r="F20" s="29">
        <v>768552</v>
      </c>
      <c r="H20" s="30" t="s">
        <v>4</v>
      </c>
      <c r="I20" s="30">
        <v>11.6</v>
      </c>
      <c r="J20" s="29">
        <v>632959</v>
      </c>
      <c r="K20" s="29">
        <v>1038253</v>
      </c>
      <c r="L20" s="29">
        <v>2015729</v>
      </c>
    </row>
    <row r="21" spans="1:12" x14ac:dyDescent="0.3">
      <c r="B21" s="30" t="s">
        <v>5</v>
      </c>
      <c r="C21" s="30">
        <v>3.7</v>
      </c>
      <c r="D21" s="29">
        <v>127137</v>
      </c>
      <c r="E21" s="29">
        <v>215907</v>
      </c>
      <c r="F21" s="29">
        <v>359807</v>
      </c>
      <c r="H21" s="30" t="s">
        <v>5</v>
      </c>
      <c r="I21" s="30">
        <v>10.7</v>
      </c>
      <c r="J21" s="29">
        <v>410073</v>
      </c>
      <c r="K21" s="29">
        <v>720023</v>
      </c>
      <c r="L21" s="29">
        <v>1189645</v>
      </c>
    </row>
    <row r="22" spans="1:12" x14ac:dyDescent="0.3">
      <c r="B22" s="30" t="s">
        <v>6</v>
      </c>
      <c r="C22" s="30">
        <v>18.3</v>
      </c>
      <c r="D22" s="29">
        <v>933037</v>
      </c>
      <c r="E22" s="29">
        <v>1525141</v>
      </c>
      <c r="F22" s="29">
        <v>6128359</v>
      </c>
      <c r="H22" s="30" t="s">
        <v>6</v>
      </c>
      <c r="I22" s="30">
        <v>33.4</v>
      </c>
      <c r="J22" s="29">
        <v>1813792</v>
      </c>
      <c r="K22" s="29">
        <v>3114386</v>
      </c>
      <c r="L22" s="29">
        <v>8205375</v>
      </c>
    </row>
    <row r="23" spans="1:12" x14ac:dyDescent="0.3">
      <c r="B23" s="37"/>
    </row>
  </sheetData>
  <customSheetViews>
    <customSheetView guid="{FC455625-91DF-4280-A0CB-902BD5525B9D}" state="hidden">
      <selection activeCell="C4" sqref="C4:E4"/>
      <pageMargins left="0.7" right="0.7" top="0.75" bottom="0.75" header="0.3" footer="0.3"/>
    </customSheetView>
  </customSheetViews>
  <mergeCells count="2">
    <mergeCell ref="A1:E1"/>
    <mergeCell ref="H1:L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7030A0"/>
  </sheetPr>
  <dimension ref="A1:J38"/>
  <sheetViews>
    <sheetView topLeftCell="A19" workbookViewId="0">
      <selection activeCell="M22" sqref="M22"/>
    </sheetView>
  </sheetViews>
  <sheetFormatPr defaultRowHeight="15.6" x14ac:dyDescent="0.3"/>
  <cols>
    <col min="1" max="1" width="12.3984375" customWidth="1"/>
    <col min="2" max="2" width="9.5" customWidth="1"/>
    <col min="3" max="3" width="11" customWidth="1"/>
    <col min="4" max="4" width="11.69921875" customWidth="1"/>
    <col min="5" max="6" width="3.19921875" customWidth="1"/>
    <col min="7" max="7" width="14.19921875" customWidth="1"/>
    <col min="8" max="8" width="9.3984375" bestFit="1" customWidth="1"/>
    <col min="9" max="9" width="10.8984375" bestFit="1" customWidth="1"/>
    <col min="10" max="10" width="11.69921875" bestFit="1" customWidth="1"/>
  </cols>
  <sheetData>
    <row r="1" spans="1:10" x14ac:dyDescent="0.3">
      <c r="A1" s="79" t="s">
        <v>97</v>
      </c>
      <c r="B1" s="78"/>
      <c r="C1" s="78"/>
      <c r="D1" s="78"/>
      <c r="G1" s="79" t="s">
        <v>102</v>
      </c>
      <c r="H1" s="78"/>
      <c r="I1" s="78"/>
      <c r="J1" s="78"/>
    </row>
    <row r="2" spans="1:10" x14ac:dyDescent="0.3">
      <c r="A2" s="70" t="s">
        <v>37</v>
      </c>
      <c r="B2" s="70" t="s">
        <v>1</v>
      </c>
      <c r="C2" s="70" t="s">
        <v>33</v>
      </c>
      <c r="D2" s="70" t="s">
        <v>35</v>
      </c>
      <c r="G2" s="70" t="s">
        <v>37</v>
      </c>
      <c r="H2" s="70" t="s">
        <v>1</v>
      </c>
      <c r="I2" s="70" t="s">
        <v>33</v>
      </c>
      <c r="J2" s="70" t="s">
        <v>35</v>
      </c>
    </row>
    <row r="3" spans="1:10" x14ac:dyDescent="0.3">
      <c r="A3" s="23" t="s">
        <v>3</v>
      </c>
      <c r="B3" s="84">
        <v>400</v>
      </c>
      <c r="C3" s="26">
        <v>35291101</v>
      </c>
      <c r="D3" s="26">
        <v>118940111</v>
      </c>
      <c r="G3" s="23" t="s">
        <v>3</v>
      </c>
      <c r="H3" s="26">
        <f>('National R&amp;D summary'!C14*0.1)+Manufacturing!C39+'Energy Production Summary'!D20+('Logistic Hub Summary'!C6*0.5)+Recycling!C19+('Recreation Summary'!C12*4)+'Wellness and Fitness'!C4+Manufacturing!C46+Education!C5</f>
        <v>861.1</v>
      </c>
      <c r="I3" s="26">
        <f>('National R&amp;D summary'!D14*0.1)+Manufacturing!D39+'Energy Production Summary'!E20+('Logistic Hub Summary'!D6*0.5)+Recycling!D19+('Recreation Summary'!D12*4)+'Wellness and Fitness'!D4+Manufacturing!D46+Education!D5</f>
        <v>49688233.299999997</v>
      </c>
      <c r="J3" s="26">
        <f>('National R&amp;D summary'!E14*0.1)+Manufacturing!E39+'Energy Production Summary'!F20+('Logistic Hub Summary'!E6*0.5)+Recycling!E19+('Recreation Summary'!E12*4)+'Wellness and Fitness'!E4+Manufacturing!E46+Education!E5</f>
        <v>112861666.40000001</v>
      </c>
    </row>
    <row r="4" spans="1:10" x14ac:dyDescent="0.3">
      <c r="A4" s="23" t="s">
        <v>4</v>
      </c>
      <c r="B4" s="84">
        <v>237.1</v>
      </c>
      <c r="C4" s="26">
        <v>9266799</v>
      </c>
      <c r="D4" s="26">
        <v>14692464</v>
      </c>
      <c r="G4" s="23" t="s">
        <v>4</v>
      </c>
      <c r="H4" s="26">
        <f>('National R&amp;D summary'!C15*0.1)+Manufacturing!C40+'Energy Production Summary'!D21+('Logistic Hub Summary'!C7*0.5)+Recycling!C20+('Recreation Summary'!C13*4)+'Wellness and Fitness'!C5+Manufacturing!C47+Education!C6</f>
        <v>293.77</v>
      </c>
      <c r="I4" s="26">
        <f>('National R&amp;D summary'!D15*0.1)+Manufacturing!D40+'Energy Production Summary'!E21+('Logistic Hub Summary'!D7*0.5)+Recycling!D20+('Recreation Summary'!D13*4)+'Wellness and Fitness'!D5+Manufacturing!D47+Education!D6</f>
        <v>11664830</v>
      </c>
      <c r="J4" s="26">
        <f>('National R&amp;D summary'!E15*0.1)+Manufacturing!E40+'Energy Production Summary'!F21+('Logistic Hub Summary'!E7*0.5)+Recycling!E20+('Recreation Summary'!E13*4)+'Wellness and Fitness'!E5+Manufacturing!E47+Education!E6</f>
        <v>19418857</v>
      </c>
    </row>
    <row r="5" spans="1:10" x14ac:dyDescent="0.3">
      <c r="A5" s="23" t="s">
        <v>5</v>
      </c>
      <c r="B5" s="84">
        <v>203</v>
      </c>
      <c r="C5" s="26">
        <v>7022867</v>
      </c>
      <c r="D5" s="26">
        <v>11928017</v>
      </c>
      <c r="G5" s="23" t="s">
        <v>5</v>
      </c>
      <c r="H5" s="26">
        <f>('National R&amp;D summary'!C16*0.1)+Manufacturing!C41+'Energy Production Summary'!D22+('Logistic Hub Summary'!C8*0.5)+Recycling!C21+('Recreation Summary'!C14*4)+'Wellness and Fitness'!C6+Manufacturing!C48+Education!C7</f>
        <v>283.3</v>
      </c>
      <c r="I5" s="26">
        <f>('National R&amp;D summary'!D16*0.1)+Manufacturing!D41+'Energy Production Summary'!E22+('Logistic Hub Summary'!D8*0.5)+Recycling!D21+('Recreation Summary'!D14*4)+'Wellness and Fitness'!D6+Manufacturing!D48+Education!D7</f>
        <v>9790352.9000000004</v>
      </c>
      <c r="J5" s="26">
        <f>('National R&amp;D summary'!E16*0.1)+Manufacturing!E41+'Energy Production Summary'!F22+('Logistic Hub Summary'!E8*0.5)+Recycling!E21+('Recreation Summary'!E14*4)+'Wellness and Fitness'!E6+Manufacturing!E48+Education!E7</f>
        <v>16635901.4</v>
      </c>
    </row>
    <row r="6" spans="1:10" x14ac:dyDescent="0.3">
      <c r="A6" s="19" t="s">
        <v>6</v>
      </c>
      <c r="B6" s="86">
        <v>840.1</v>
      </c>
      <c r="C6" s="69">
        <v>51580766</v>
      </c>
      <c r="D6" s="69">
        <v>145560592</v>
      </c>
      <c r="G6" s="19" t="s">
        <v>6</v>
      </c>
      <c r="H6" s="69">
        <f>('National R&amp;D summary'!C17*0.1)+Manufacturing!C42+'Energy Production Summary'!D23+('Logistic Hub Summary'!C9*0.5)+Recycling!C22+('Recreation Summary'!C15*4)+'Wellness and Fitness'!C7+Manufacturing!C49+Education!C8</f>
        <v>1437.8699999999997</v>
      </c>
      <c r="I6" s="69">
        <f>('National R&amp;D summary'!D17*0.1)+Manufacturing!D42+'Energy Production Summary'!E23+('Logistic Hub Summary'!D9*0.5)+Recycling!D22+('Recreation Summary'!D15*4)+'Wellness and Fitness'!D7+Manufacturing!D49+Education!D8</f>
        <v>71143413.200000003</v>
      </c>
      <c r="J6" s="69">
        <f>('National R&amp;D summary'!E17*0.1)+Manufacturing!E42+'Energy Production Summary'!F23+('Logistic Hub Summary'!E9*0.5)+Recycling!E22+('Recreation Summary'!E15*4)+'Wellness and Fitness'!E7+Manufacturing!E49+Education!E8</f>
        <v>148916427.19999999</v>
      </c>
    </row>
    <row r="9" spans="1:10" x14ac:dyDescent="0.3">
      <c r="A9" s="79" t="s">
        <v>98</v>
      </c>
      <c r="B9" s="78"/>
      <c r="C9" s="78"/>
      <c r="D9" s="78"/>
      <c r="G9" s="79" t="s">
        <v>103</v>
      </c>
      <c r="H9" s="78"/>
      <c r="I9" s="78"/>
      <c r="J9" s="78"/>
    </row>
    <row r="10" spans="1:10" x14ac:dyDescent="0.3">
      <c r="A10" s="70" t="s">
        <v>37</v>
      </c>
      <c r="B10" s="70" t="s">
        <v>1</v>
      </c>
      <c r="C10" s="70" t="s">
        <v>33</v>
      </c>
      <c r="D10" s="70" t="s">
        <v>35</v>
      </c>
      <c r="G10" s="70" t="s">
        <v>37</v>
      </c>
      <c r="H10" s="70" t="s">
        <v>1</v>
      </c>
      <c r="I10" s="70" t="s">
        <v>33</v>
      </c>
      <c r="J10" s="70" t="s">
        <v>35</v>
      </c>
    </row>
    <row r="11" spans="1:10" x14ac:dyDescent="0.3">
      <c r="A11" s="23" t="s">
        <v>3</v>
      </c>
      <c r="B11" s="24">
        <f>'National R&amp;D summary'!C14+'Wellness and Fitness'!C4+'Recreation Summary'!C12+'Recreation Summary'!C12</f>
        <v>1537.4</v>
      </c>
      <c r="C11" s="25">
        <f>'National R&amp;D summary'!D14+'Wellness and Fitness'!D4+'Recreation Summary'!D12+'Recreation Summary'!D12</f>
        <v>71614560</v>
      </c>
      <c r="D11" s="25">
        <f>'National R&amp;D summary'!E14+'Wellness and Fitness'!E4+'Recreation Summary'!E12+'Recreation Summary'!E12</f>
        <v>86306799</v>
      </c>
      <c r="G11" s="23" t="s">
        <v>3</v>
      </c>
      <c r="H11" s="24">
        <f>4*Education!C5+'Wellness and Fitness'!C4*2+2*'Recreation Summary'!C12</f>
        <v>212.4</v>
      </c>
      <c r="I11" s="25">
        <f>4*Education!D5+'Wellness and Fitness'!D4*2+2*'Recreation Summary'!D12</f>
        <v>3931250</v>
      </c>
      <c r="J11" s="25">
        <f>4*Education!E5+'Wellness and Fitness'!E4*2+2*'Recreation Summary'!E12</f>
        <v>4469954</v>
      </c>
    </row>
    <row r="12" spans="1:10" x14ac:dyDescent="0.3">
      <c r="A12" s="23" t="s">
        <v>4</v>
      </c>
      <c r="B12" s="24">
        <f>'National R&amp;D summary'!C15+'Wellness and Fitness'!C5+'Recreation Summary'!C13+'Recreation Summary'!C13</f>
        <v>155.49999999999997</v>
      </c>
      <c r="C12" s="25">
        <f>'National R&amp;D summary'!D15+'Wellness and Fitness'!D5+'Recreation Summary'!D13+'Recreation Summary'!D13</f>
        <v>5561206</v>
      </c>
      <c r="D12" s="25">
        <f>'National R&amp;D summary'!E15+'Wellness and Fitness'!E5+'Recreation Summary'!E13+'Recreation Summary'!E13</f>
        <v>11059105</v>
      </c>
      <c r="G12" s="23" t="s">
        <v>4</v>
      </c>
      <c r="H12" s="24">
        <f>4*Education!C6+'Wellness and Fitness'!C5*2+2*'Recreation Summary'!C13</f>
        <v>12.200000000000001</v>
      </c>
      <c r="I12" s="25">
        <f>4*Education!D6+'Wellness and Fitness'!D5*2+2*'Recreation Summary'!D13</f>
        <v>486090</v>
      </c>
      <c r="J12" s="25">
        <f>4*Education!E6+'Wellness and Fitness'!E5*2+2*'Recreation Summary'!E13</f>
        <v>1119072</v>
      </c>
    </row>
    <row r="13" spans="1:10" x14ac:dyDescent="0.3">
      <c r="A13" s="76" t="s">
        <v>5</v>
      </c>
      <c r="B13" s="81">
        <f>'National R&amp;D summary'!C16+'Wellness and Fitness'!C6+'Recreation Summary'!C14+'Recreation Summary'!C14</f>
        <v>361.99999999999994</v>
      </c>
      <c r="C13" s="87">
        <f>'National R&amp;D summary'!D16+'Wellness and Fitness'!D6+'Recreation Summary'!D14+'Recreation Summary'!D14</f>
        <v>12493516</v>
      </c>
      <c r="D13" s="87">
        <f>'National R&amp;D summary'!E16+'Wellness and Fitness'!E6+'Recreation Summary'!E14+'Recreation Summary'!E14</f>
        <v>21243082</v>
      </c>
      <c r="G13" s="76" t="s">
        <v>5</v>
      </c>
      <c r="H13" s="24">
        <f>4*Education!C7+'Wellness and Fitness'!C6*2+2*'Recreation Summary'!C14</f>
        <v>20.2</v>
      </c>
      <c r="I13" s="25">
        <f>4*Education!D7+'Wellness and Fitness'!D6*2+2*'Recreation Summary'!D14</f>
        <v>700246</v>
      </c>
      <c r="J13" s="25">
        <f>4*Education!E7+'Wellness and Fitness'!E6*2+2*'Recreation Summary'!E14</f>
        <v>1189640</v>
      </c>
    </row>
    <row r="14" spans="1:10" x14ac:dyDescent="0.3">
      <c r="A14" s="19" t="s">
        <v>6</v>
      </c>
      <c r="B14" s="83">
        <f>'National R&amp;D summary'!C17+'Wellness and Fitness'!C7+'Recreation Summary'!C15+'Recreation Summary'!C15</f>
        <v>2054.6999999999998</v>
      </c>
      <c r="C14" s="88">
        <f>'National R&amp;D summary'!D17+'Wellness and Fitness'!D7+'Recreation Summary'!D15+'Recreation Summary'!D15</f>
        <v>89669280</v>
      </c>
      <c r="D14" s="88">
        <f>'National R&amp;D summary'!E17+'Wellness and Fitness'!E7+'Recreation Summary'!E15+'Recreation Summary'!E15</f>
        <v>118608985</v>
      </c>
      <c r="G14" s="19" t="s">
        <v>6</v>
      </c>
      <c r="H14" s="83">
        <f>4*Education!C8+'Wellness and Fitness'!C7*2+2*'Recreation Summary'!C15</f>
        <v>245</v>
      </c>
      <c r="I14" s="88">
        <f>4*Education!D8+'Wellness and Fitness'!D7*2+2*'Recreation Summary'!D15</f>
        <v>5117584</v>
      </c>
      <c r="J14" s="88">
        <f>4*Education!E8+'Wellness and Fitness'!E7*2+2*'Recreation Summary'!E15</f>
        <v>6778666</v>
      </c>
    </row>
    <row r="17" spans="1:10" x14ac:dyDescent="0.3">
      <c r="A17" s="79" t="s">
        <v>99</v>
      </c>
      <c r="B17" s="85"/>
      <c r="C17" s="85"/>
      <c r="D17" s="78"/>
      <c r="G17" s="79" t="s">
        <v>104</v>
      </c>
      <c r="H17" s="78"/>
      <c r="I17" s="78"/>
      <c r="J17" s="78"/>
    </row>
    <row r="18" spans="1:10" x14ac:dyDescent="0.3">
      <c r="A18" s="19" t="s">
        <v>37</v>
      </c>
      <c r="B18" s="19" t="s">
        <v>1</v>
      </c>
      <c r="C18" s="19" t="s">
        <v>33</v>
      </c>
      <c r="D18" s="19" t="s">
        <v>35</v>
      </c>
      <c r="G18" s="70" t="s">
        <v>37</v>
      </c>
      <c r="H18" s="70" t="s">
        <v>1</v>
      </c>
      <c r="I18" s="70" t="s">
        <v>33</v>
      </c>
      <c r="J18" s="70" t="s">
        <v>35</v>
      </c>
    </row>
    <row r="19" spans="1:10" x14ac:dyDescent="0.3">
      <c r="A19" s="77" t="s">
        <v>3</v>
      </c>
      <c r="B19" s="80">
        <f>'Logistic Hub Summary'!C6+'Wellness and Fitness'!C4+'Recreation Summary'!C12+'Recreation Summary'!C12</f>
        <v>512.4</v>
      </c>
      <c r="C19" s="89">
        <f>'Logistic Hub Summary'!D6+'Wellness and Fitness'!D4+'Recreation Summary'!D12+'Recreation Summary'!D12</f>
        <v>23483473</v>
      </c>
      <c r="D19" s="89">
        <f>'Logistic Hub Summary'!E6+'Wellness and Fitness'!E4+'Recreation Summary'!E12+'Recreation Summary'!E12</f>
        <v>33091997</v>
      </c>
      <c r="G19" s="23" t="s">
        <v>3</v>
      </c>
      <c r="H19" s="24">
        <f>Manufacturing!C11+Manufacturing!C25+Manufacturing!C32+Manufacturing!C39+('Logistic Hub Summary'!C6*0.1)+('National R&amp;D summary'!C14*0.1)+'Energy Production Summary'!D20+'Wellness and Fitness'!C4+(5*'Recreation Summary'!C12)</f>
        <v>725</v>
      </c>
      <c r="I19" s="25">
        <f>Manufacturing!D11+Manufacturing!D25+Manufacturing!D32+Manufacturing!D39+('Logistic Hub Summary'!D6*0.1)+('National R&amp;D summary'!D14*0.1)+'Energy Production Summary'!E20+'Wellness and Fitness'!D4+(5*'Recreation Summary'!D12)</f>
        <v>45307857.899999999</v>
      </c>
      <c r="J19" s="25">
        <f>Manufacturing!E11+Manufacturing!E25+Manufacturing!E32+Manufacturing!E39+('Logistic Hub Summary'!E6*0.1)+('National R&amp;D summary'!E14*0.1)+'Energy Production Summary'!F20+'Wellness and Fitness'!E4+(5*'Recreation Summary'!E12)</f>
        <v>107795605.59999999</v>
      </c>
    </row>
    <row r="20" spans="1:10" x14ac:dyDescent="0.3">
      <c r="A20" s="76" t="s">
        <v>4</v>
      </c>
      <c r="B20" s="81">
        <f>'Logistic Hub Summary'!C7+'Wellness and Fitness'!C5+'Recreation Summary'!C13+'Recreation Summary'!C13</f>
        <v>123.20000000000002</v>
      </c>
      <c r="C20" s="87">
        <f>'Logistic Hub Summary'!D7+'Wellness and Fitness'!D5+'Recreation Summary'!D13+'Recreation Summary'!D13</f>
        <v>5136504</v>
      </c>
      <c r="D20" s="87">
        <f>'Logistic Hub Summary'!E7+'Wellness and Fitness'!E5+'Recreation Summary'!E13+'Recreation Summary'!E13</f>
        <v>8560923</v>
      </c>
      <c r="G20" s="23" t="s">
        <v>4</v>
      </c>
      <c r="H20" s="24">
        <f>Manufacturing!C12+Manufacturing!C26+Manufacturing!C33+Manufacturing!C40+('Logistic Hub Summary'!C7*0.1)+('National R&amp;D summary'!C15*0.1)+'Energy Production Summary'!D21+'Wellness and Fitness'!C5+(5*'Recreation Summary'!C13)</f>
        <v>289.51</v>
      </c>
      <c r="I20" s="25">
        <f>Manufacturing!D12+Manufacturing!D26+Manufacturing!D33+Manufacturing!D40+('Logistic Hub Summary'!D7*0.1)+('National R&amp;D summary'!D15*0.1)+'Energy Production Summary'!E21+'Wellness and Fitness'!D5+(5*'Recreation Summary'!D13)</f>
        <v>11410262.800000001</v>
      </c>
      <c r="J20" s="25">
        <f>Manufacturing!E12+Manufacturing!E26+Manufacturing!E33+Manufacturing!E40+('Logistic Hub Summary'!E7*0.1)+('National R&amp;D summary'!E15*0.1)+'Energy Production Summary'!F21+'Wellness and Fitness'!E5+(5*'Recreation Summary'!E13)</f>
        <v>19073108.800000001</v>
      </c>
    </row>
    <row r="21" spans="1:10" x14ac:dyDescent="0.3">
      <c r="A21" s="76" t="s">
        <v>5</v>
      </c>
      <c r="B21" s="81">
        <f>'Logistic Hub Summary'!C8+'Wellness and Fitness'!C6+'Recreation Summary'!C14+'Recreation Summary'!C14</f>
        <v>135.6</v>
      </c>
      <c r="C21" s="87">
        <f>'Logistic Hub Summary'!D8+'Wellness and Fitness'!D6+'Recreation Summary'!D14+'Recreation Summary'!D14</f>
        <v>4678471</v>
      </c>
      <c r="D21" s="87">
        <f>'Logistic Hub Summary'!E8+'Wellness and Fitness'!E6+'Recreation Summary'!E14+'Recreation Summary'!E14</f>
        <v>7956770</v>
      </c>
      <c r="G21" s="76" t="s">
        <v>5</v>
      </c>
      <c r="H21" s="24">
        <f>Manufacturing!C13+Manufacturing!C27+Manufacturing!C34+Manufacturing!C41+('Logistic Hub Summary'!C8*0.1)+('National R&amp;D summary'!C16*0.1)+'Energy Production Summary'!D22+'Wellness and Fitness'!C6+(5*'Recreation Summary'!C14)</f>
        <v>260.15999999999997</v>
      </c>
      <c r="I21" s="25">
        <f>Manufacturing!D13+Manufacturing!D27+Manufacturing!D34+Manufacturing!D41+('Logistic Hub Summary'!D8*0.1)+('National R&amp;D summary'!D16*0.1)+'Energy Production Summary'!E22+'Wellness and Fitness'!D6+(5*'Recreation Summary'!D14)</f>
        <v>8993692.3000000007</v>
      </c>
      <c r="J21" s="25">
        <f>Manufacturing!E13+Manufacturing!E27+Manufacturing!E34+Manufacturing!E41+('Logistic Hub Summary'!E8*0.1)+('National R&amp;D summary'!E16*0.1)+'Energy Production Summary'!F22+'Wellness and Fitness'!E6+(5*'Recreation Summary'!E14)</f>
        <v>15278304.6</v>
      </c>
    </row>
    <row r="22" spans="1:10" x14ac:dyDescent="0.3">
      <c r="A22" s="19" t="s">
        <v>6</v>
      </c>
      <c r="B22" s="83">
        <f>'Logistic Hub Summary'!C9+'Wellness and Fitness'!C7+'Recreation Summary'!C15+'Recreation Summary'!C15</f>
        <v>771.00000000000011</v>
      </c>
      <c r="C22" s="88">
        <f>'Logistic Hub Summary'!D9+'Wellness and Fitness'!D7+'Recreation Summary'!D15+'Recreation Summary'!D15</f>
        <v>33298446</v>
      </c>
      <c r="D22" s="88">
        <f>'Logistic Hub Summary'!E9+'Wellness and Fitness'!E7+'Recreation Summary'!E15+'Recreation Summary'!E15</f>
        <v>49609691</v>
      </c>
      <c r="G22" s="19" t="s">
        <v>6</v>
      </c>
      <c r="H22" s="83">
        <f>Manufacturing!C14+Manufacturing!C28+Manufacturing!C35+Manufacturing!C42+('Logistic Hub Summary'!C9*0.1)+('National R&amp;D summary'!C17*0.1)+'Energy Production Summary'!D23+'Wellness and Fitness'!C7+(5*'Recreation Summary'!C15)</f>
        <v>1274.17</v>
      </c>
      <c r="I22" s="88">
        <f>Manufacturing!D14+Manufacturing!D28+Manufacturing!D35+Manufacturing!D42+('Logistic Hub Summary'!D9*0.1)+('National R&amp;D summary'!D17*0.1)+'Energy Production Summary'!E23+'Wellness and Fitness'!D7+(5*'Recreation Summary'!D15)</f>
        <v>65711809</v>
      </c>
      <c r="J22" s="88">
        <f>Manufacturing!E14+Manufacturing!E28+Manufacturing!E35+Manufacturing!E42+('Logistic Hub Summary'!E9*0.1)+('National R&amp;D summary'!E17*0.1)+'Energy Production Summary'!F23+'Wellness and Fitness'!E7+(5*'Recreation Summary'!E15)</f>
        <v>142147020</v>
      </c>
    </row>
    <row r="25" spans="1:10" x14ac:dyDescent="0.3">
      <c r="A25" s="79" t="s">
        <v>100</v>
      </c>
      <c r="B25" s="78"/>
      <c r="C25" s="78"/>
      <c r="D25" s="78"/>
      <c r="G25" s="79" t="s">
        <v>105</v>
      </c>
      <c r="H25" s="78"/>
      <c r="I25" s="78"/>
      <c r="J25" s="78"/>
    </row>
    <row r="26" spans="1:10" x14ac:dyDescent="0.3">
      <c r="A26" s="19" t="s">
        <v>37</v>
      </c>
      <c r="B26" s="82" t="s">
        <v>1</v>
      </c>
      <c r="C26" s="19" t="s">
        <v>33</v>
      </c>
      <c r="D26" s="19" t="s">
        <v>35</v>
      </c>
      <c r="G26" s="70" t="s">
        <v>37</v>
      </c>
      <c r="H26" s="70" t="s">
        <v>1</v>
      </c>
      <c r="I26" s="70" t="s">
        <v>33</v>
      </c>
      <c r="J26" s="70" t="s">
        <v>35</v>
      </c>
    </row>
    <row r="27" spans="1:10" x14ac:dyDescent="0.3">
      <c r="A27" s="77" t="s">
        <v>3</v>
      </c>
      <c r="B27" s="81">
        <f>Manufacturing!C11+Manufacturing!C18+Education!C5+'Recreation Summary'!C12*3+'National R&amp;D summary'!C14/2</f>
        <v>883.6</v>
      </c>
      <c r="C27" s="87">
        <f>Manufacturing!D11+Manufacturing!D18+Education!D5+'Recreation Summary'!D12*3+'National R&amp;D summary'!D14/2</f>
        <v>39738974</v>
      </c>
      <c r="D27" s="87">
        <f>Manufacturing!E11+Manufacturing!E18+Education!E5+'Recreation Summary'!E12*3+'National R&amp;D summary'!E14/2</f>
        <v>49071546</v>
      </c>
      <c r="G27" s="23" t="s">
        <v>3</v>
      </c>
      <c r="H27" s="24">
        <f>Manufacturing!C18+('National R&amp;D summary'!C14*0.1)+'Recreation Summary'!C12*4+Education!C5</f>
        <v>274.89999999999998</v>
      </c>
      <c r="I27" s="25">
        <f>Manufacturing!D18+('National R&amp;D summary'!D14*0.1)+'Recreation Summary'!D12*4+Education!D5</f>
        <v>10192721.800000001</v>
      </c>
      <c r="J27" s="25">
        <f>Manufacturing!E18+('National R&amp;D summary'!E14*0.1)+'Recreation Summary'!E12*4+Education!E5</f>
        <v>13003190.4</v>
      </c>
    </row>
    <row r="28" spans="1:10" x14ac:dyDescent="0.3">
      <c r="A28" s="76" t="s">
        <v>4</v>
      </c>
      <c r="B28" s="81">
        <f>Manufacturing!C12+Manufacturing!C19+Education!C6+'Recreation Summary'!C13*3+'National R&amp;D summary'!C15/2</f>
        <v>107.1</v>
      </c>
      <c r="C28" s="87">
        <f>Manufacturing!D12+Manufacturing!D19+Education!D6+'Recreation Summary'!D13*3+'National R&amp;D summary'!D15/2</f>
        <v>3954834</v>
      </c>
      <c r="D28" s="87">
        <f>Manufacturing!E12+Manufacturing!E19+Education!E6+'Recreation Summary'!E13*3+'National R&amp;D summary'!E15/2</f>
        <v>7630362</v>
      </c>
      <c r="G28" s="23" t="s">
        <v>4</v>
      </c>
      <c r="H28" s="24">
        <f>Manufacturing!C19+('National R&amp;D summary'!C15*0.1)+'Recreation Summary'!C13*4+Education!C6</f>
        <v>34.22</v>
      </c>
      <c r="I28" s="25">
        <f>Manufacturing!D19+('National R&amp;D summary'!D15*0.1)+'Recreation Summary'!D13*4+Education!D6</f>
        <v>1285316</v>
      </c>
      <c r="J28" s="25">
        <f>Manufacturing!E19+('National R&amp;D summary'!E15*0.1)+'Recreation Summary'!E13*4+Education!E6</f>
        <v>2447947</v>
      </c>
    </row>
    <row r="29" spans="1:10" x14ac:dyDescent="0.3">
      <c r="A29" s="76" t="s">
        <v>5</v>
      </c>
      <c r="B29" s="81">
        <f>Manufacturing!C13+Manufacturing!C20+Education!C7+'Recreation Summary'!C14*3+'National R&amp;D summary'!C16/2</f>
        <v>204.35</v>
      </c>
      <c r="C29" s="87">
        <f>Manufacturing!D13+Manufacturing!D20+Education!D7+'Recreation Summary'!D14*3+'National R&amp;D summary'!D16/2</f>
        <v>7054093.5</v>
      </c>
      <c r="D29" s="87">
        <f>Manufacturing!E13+Manufacturing!E20+Education!E7+'Recreation Summary'!E14*3+'National R&amp;D summary'!E16/2</f>
        <v>11992756</v>
      </c>
      <c r="G29" s="76" t="s">
        <v>5</v>
      </c>
      <c r="H29" s="24">
        <f>Manufacturing!C20+('National R&amp;D summary'!C16*0.1)+'Recreation Summary'!C14*4+Education!C7</f>
        <v>53.45</v>
      </c>
      <c r="I29" s="25">
        <f>Manufacturing!D20+('National R&amp;D summary'!D16*0.1)+'Recreation Summary'!D14*4+Education!D7</f>
        <v>1845118.9000000001</v>
      </c>
      <c r="J29" s="25">
        <f>Manufacturing!E20+('National R&amp;D summary'!E16*0.1)+'Recreation Summary'!E14*4+Education!E7</f>
        <v>3136310.4</v>
      </c>
    </row>
    <row r="30" spans="1:10" x14ac:dyDescent="0.3">
      <c r="A30" s="19" t="s">
        <v>6</v>
      </c>
      <c r="B30" s="83">
        <f>Manufacturing!C14+Manufacturing!C21+Education!C8+'Recreation Summary'!C15*3+'National R&amp;D summary'!C17/2</f>
        <v>1194.75</v>
      </c>
      <c r="C30" s="88">
        <f>Manufacturing!D14+Manufacturing!D21+Education!D8+'Recreation Summary'!D15*3+'National R&amp;D summary'!D17/2</f>
        <v>50747898.5</v>
      </c>
      <c r="D30" s="88">
        <f>Manufacturing!E14+Manufacturing!E21+Education!E8+'Recreation Summary'!E15*3+'National R&amp;D summary'!E17/2</f>
        <v>68694662.5</v>
      </c>
      <c r="G30" s="19" t="s">
        <v>6</v>
      </c>
      <c r="H30" s="83">
        <f>Manufacturing!C21+('National R&amp;D summary'!C17*0.1)+'Recreation Summary'!C15*4+Education!C8</f>
        <v>362.27000000000004</v>
      </c>
      <c r="I30" s="88">
        <f>Manufacturing!D21+('National R&amp;D summary'!D17*0.1)+'Recreation Summary'!D15*4+Education!D8</f>
        <v>13323152.700000001</v>
      </c>
      <c r="J30" s="88">
        <f>Manufacturing!E21+('National R&amp;D summary'!E17*0.1)+'Recreation Summary'!E15*4+Education!E8</f>
        <v>18587447.700000003</v>
      </c>
    </row>
    <row r="33" spans="1:4" x14ac:dyDescent="0.3">
      <c r="A33" s="79" t="s">
        <v>101</v>
      </c>
      <c r="C33" s="78"/>
      <c r="D33" s="78"/>
    </row>
    <row r="34" spans="1:4" x14ac:dyDescent="0.3">
      <c r="A34" s="19" t="s">
        <v>37</v>
      </c>
      <c r="B34" s="82" t="s">
        <v>1</v>
      </c>
      <c r="C34" s="19" t="s">
        <v>33</v>
      </c>
      <c r="D34" s="19" t="s">
        <v>35</v>
      </c>
    </row>
    <row r="35" spans="1:4" x14ac:dyDescent="0.3">
      <c r="A35" s="77" t="s">
        <v>3</v>
      </c>
      <c r="B35" s="81">
        <f>('National R&amp;D summary'!C14/2)+Recycling!C19</f>
        <v>759.4</v>
      </c>
      <c r="C35" s="87">
        <f>('National R&amp;D summary'!D14/2)+Recycling!D19</f>
        <v>35971458</v>
      </c>
      <c r="D35" s="87">
        <f>('National R&amp;D summary'!E14/2)+Recycling!E19</f>
        <v>43526126</v>
      </c>
    </row>
    <row r="36" spans="1:4" x14ac:dyDescent="0.3">
      <c r="A36" s="76" t="s">
        <v>4</v>
      </c>
      <c r="B36" s="81">
        <f>('National R&amp;D summary'!C15/2)+Recycling!C20</f>
        <v>81.3</v>
      </c>
      <c r="C36" s="87">
        <f>('National R&amp;D summary'!D15/2)+Recycling!D20</f>
        <v>2933491</v>
      </c>
      <c r="D36" s="87">
        <f>('National R&amp;D summary'!E15/2)+Recycling!E20</f>
        <v>5783594</v>
      </c>
    </row>
    <row r="37" spans="1:4" x14ac:dyDescent="0.3">
      <c r="A37" s="76" t="s">
        <v>5</v>
      </c>
      <c r="B37" s="81">
        <f>('National R&amp;D summary'!C16/2)+Recycling!C21</f>
        <v>182.45</v>
      </c>
      <c r="C37" s="87">
        <f>('National R&amp;D summary'!D16/2)+Recycling!D21</f>
        <v>6296481.5</v>
      </c>
      <c r="D37" s="87">
        <f>('National R&amp;D summary'!E16/2)+Recycling!E21</f>
        <v>10705939</v>
      </c>
    </row>
    <row r="38" spans="1:4" x14ac:dyDescent="0.3">
      <c r="A38" s="19" t="s">
        <v>6</v>
      </c>
      <c r="B38" s="83">
        <f>('National R&amp;D summary'!C17/2)+Recycling!C22</f>
        <v>1023.15</v>
      </c>
      <c r="C38" s="88">
        <f>('National R&amp;D summary'!D17/2)+Recycling!D22</f>
        <v>45201430.5</v>
      </c>
      <c r="D38" s="88">
        <f>('National R&amp;D summary'!E17/2)+Recycling!E22</f>
        <v>60015659.5</v>
      </c>
    </row>
  </sheetData>
  <customSheetViews>
    <customSheetView guid="{FC455625-91DF-4280-A0CB-902BD5525B9D}" topLeftCell="A4">
      <selection activeCell="I33" sqref="I33"/>
      <pageMargins left="0.7" right="0.7" top="0.75" bottom="0.75" header="0.3" footer="0.3"/>
      <pageSetup orientation="portrait" r:id="rId1"/>
    </customSheetView>
  </customSheetView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6"/>
  <sheetViews>
    <sheetView workbookViewId="0">
      <selection activeCell="A12" sqref="A12"/>
    </sheetView>
  </sheetViews>
  <sheetFormatPr defaultRowHeight="15.6" x14ac:dyDescent="0.3"/>
  <cols>
    <col min="1" max="1" width="24.69921875" customWidth="1"/>
    <col min="2" max="2" width="9" bestFit="1" customWidth="1"/>
    <col min="3" max="4" width="13.69921875" bestFit="1" customWidth="1"/>
  </cols>
  <sheetData>
    <row r="1" spans="1:4" x14ac:dyDescent="0.3">
      <c r="A1" s="38" t="s">
        <v>85</v>
      </c>
      <c r="B1" s="38" t="s">
        <v>1</v>
      </c>
      <c r="C1" s="38" t="s">
        <v>33</v>
      </c>
      <c r="D1" s="38" t="s">
        <v>35</v>
      </c>
    </row>
    <row r="2" spans="1:4" x14ac:dyDescent="0.3">
      <c r="A2" s="46" t="s">
        <v>84</v>
      </c>
      <c r="B2" s="47">
        <f>'Nuclear PP - Summary'!C31</f>
        <v>840.1</v>
      </c>
      <c r="C2" s="47">
        <f>'Nuclear PP - Summary'!D31</f>
        <v>51580766</v>
      </c>
      <c r="D2" s="47">
        <f>'Nuclear PP - Summary'!E31</f>
        <v>145560592</v>
      </c>
    </row>
    <row r="3" spans="1:4" x14ac:dyDescent="0.3">
      <c r="A3" s="46" t="s">
        <v>47</v>
      </c>
      <c r="B3" s="47">
        <f>'Logistic Hub Summary'!C9</f>
        <v>726</v>
      </c>
      <c r="C3" s="47">
        <f>'Logistic Hub Summary'!D9</f>
        <v>32165953</v>
      </c>
      <c r="D3" s="47">
        <f>'Logistic Hub Summary'!E9</f>
        <v>47981743</v>
      </c>
    </row>
    <row r="4" spans="1:4" x14ac:dyDescent="0.3">
      <c r="A4" s="46" t="s">
        <v>86</v>
      </c>
      <c r="B4" s="47">
        <f>'National R&amp;D summary'!C17</f>
        <v>2009.7</v>
      </c>
      <c r="C4" s="47">
        <f>'National R&amp;D summary'!D17</f>
        <v>88536787</v>
      </c>
      <c r="D4" s="47">
        <f>'National R&amp;D summary'!E17</f>
        <v>116981037</v>
      </c>
    </row>
    <row r="5" spans="1:4" x14ac:dyDescent="0.3">
      <c r="A5" s="46" t="s">
        <v>87</v>
      </c>
      <c r="B5" s="47">
        <f>'Energy Production Summary'!D23</f>
        <v>525.1</v>
      </c>
      <c r="C5" s="47">
        <f>'Energy Production Summary'!E23</f>
        <v>32237979</v>
      </c>
      <c r="D5" s="47">
        <f>'Energy Production Summary'!F23</f>
        <v>90975371</v>
      </c>
    </row>
    <row r="6" spans="1:4" x14ac:dyDescent="0.3">
      <c r="A6" s="46" t="s">
        <v>88</v>
      </c>
      <c r="B6" s="47">
        <f>'Recreation Summary'!C15</f>
        <v>17.7</v>
      </c>
      <c r="C6" s="47">
        <f>'Recreation Summary'!D15</f>
        <v>349233</v>
      </c>
      <c r="D6" s="47">
        <f>'Recreation Summary'!E15</f>
        <v>541649</v>
      </c>
    </row>
    <row r="7" spans="1:4" x14ac:dyDescent="0.3">
      <c r="A7" s="46" t="s">
        <v>62</v>
      </c>
      <c r="B7" s="47">
        <f>Manufacturing!C7</f>
        <v>55.5</v>
      </c>
      <c r="C7" s="47">
        <f>Manufacturing!D7</f>
        <v>2828011</v>
      </c>
      <c r="D7" s="47">
        <f>Manufacturing!E7</f>
        <v>4622661</v>
      </c>
    </row>
    <row r="8" spans="1:4" x14ac:dyDescent="0.3">
      <c r="A8" s="46" t="s">
        <v>63</v>
      </c>
      <c r="B8" s="47">
        <f>Manufacturing!C14</f>
        <v>46.3</v>
      </c>
      <c r="C8" s="47">
        <f>Manufacturing!D14</f>
        <v>2359264</v>
      </c>
      <c r="D8" s="47">
        <f>Manufacturing!E14</f>
        <v>3856449</v>
      </c>
    </row>
    <row r="9" spans="1:4" x14ac:dyDescent="0.3">
      <c r="A9" s="46" t="s">
        <v>64</v>
      </c>
      <c r="B9" s="47">
        <f>Manufacturing!C21</f>
        <v>42.9</v>
      </c>
      <c r="C9" s="47">
        <f>Manufacturing!D21</f>
        <v>2184776</v>
      </c>
      <c r="D9" s="47">
        <f>Manufacturing!E21</f>
        <v>3571231</v>
      </c>
    </row>
    <row r="10" spans="1:4" x14ac:dyDescent="0.3">
      <c r="A10" s="46" t="s">
        <v>65</v>
      </c>
      <c r="B10" s="47">
        <f>Manufacturing!C28</f>
        <v>103.2</v>
      </c>
      <c r="C10" s="47">
        <f>Manufacturing!D28</f>
        <v>5256319</v>
      </c>
      <c r="D10" s="47">
        <f>Manufacturing!E28</f>
        <v>8591970</v>
      </c>
    </row>
    <row r="11" spans="1:4" x14ac:dyDescent="0.3">
      <c r="A11" s="46" t="s">
        <v>66</v>
      </c>
      <c r="B11" s="47">
        <f>Manufacturing!C35</f>
        <v>147</v>
      </c>
      <c r="C11" s="47">
        <f>Manufacturing!D35</f>
        <v>7486878</v>
      </c>
      <c r="D11" s="47">
        <f>Manufacturing!E35</f>
        <v>12238037</v>
      </c>
    </row>
    <row r="12" spans="1:4" ht="31.2" customHeight="1" x14ac:dyDescent="0.3">
      <c r="A12" s="48" t="s">
        <v>68</v>
      </c>
      <c r="B12" s="47">
        <f>Manufacturing!C42</f>
        <v>80.900000000000006</v>
      </c>
      <c r="C12" s="47">
        <f>Manufacturing!D42</f>
        <v>4120903</v>
      </c>
      <c r="D12" s="47">
        <f>Manufacturing!E42</f>
        <v>6736020</v>
      </c>
    </row>
    <row r="13" spans="1:4" x14ac:dyDescent="0.3">
      <c r="A13" s="46" t="s">
        <v>67</v>
      </c>
      <c r="B13" s="47">
        <f>Manufacturing!C49</f>
        <v>121.6</v>
      </c>
      <c r="C13" s="47">
        <f>Manufacturing!D49</f>
        <v>6196114</v>
      </c>
      <c r="D13" s="47">
        <f>Manufacturing!E49</f>
        <v>10128157</v>
      </c>
    </row>
    <row r="14" spans="1:4" x14ac:dyDescent="0.3">
      <c r="A14" s="46" t="s">
        <v>70</v>
      </c>
      <c r="B14" s="47">
        <f>Education!C8</f>
        <v>47.6</v>
      </c>
      <c r="C14" s="47">
        <f>Education!D8</f>
        <v>887766</v>
      </c>
      <c r="D14" s="47">
        <f>Education!E8</f>
        <v>1151517</v>
      </c>
    </row>
    <row r="15" spans="1:4" x14ac:dyDescent="0.3">
      <c r="A15" s="46" t="s">
        <v>89</v>
      </c>
      <c r="B15" s="47">
        <f>'Wellness and Fitness'!C7</f>
        <v>9.6</v>
      </c>
      <c r="C15" s="47">
        <f>'Wellness and Fitness'!D7</f>
        <v>434027</v>
      </c>
      <c r="D15" s="47">
        <f>'Wellness and Fitness'!E7</f>
        <v>544650</v>
      </c>
    </row>
    <row r="16" spans="1:4" x14ac:dyDescent="0.3">
      <c r="A16" s="46" t="s">
        <v>90</v>
      </c>
      <c r="B16" s="47">
        <f>Recycling!C22</f>
        <v>18.3</v>
      </c>
      <c r="C16" s="47">
        <f>Recycling!D22</f>
        <v>933037</v>
      </c>
      <c r="D16" s="47">
        <f>Recycling!E22</f>
        <v>1525141</v>
      </c>
    </row>
  </sheetData>
  <customSheetViews>
    <customSheetView guid="{FC455625-91DF-4280-A0CB-902BD5525B9D}" state="hidden">
      <selection activeCell="A12" sqref="A12"/>
      <pageMargins left="0.7" right="0.7" top="0.75" bottom="0.75" header="0.3" footer="0.3"/>
      <pageSetup orientation="portrait" r:id="rId1"/>
    </customSheetView>
  </customSheetView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N46"/>
  <sheetViews>
    <sheetView showGridLines="0" topLeftCell="A22" zoomScale="85" zoomScaleNormal="85" workbookViewId="0">
      <selection activeCell="B26" sqref="B26:F31"/>
    </sheetView>
  </sheetViews>
  <sheetFormatPr defaultRowHeight="15.6" x14ac:dyDescent="0.3"/>
  <cols>
    <col min="1" max="1" width="8.19921875" customWidth="1"/>
    <col min="2" max="2" width="16.8984375" customWidth="1"/>
    <col min="3" max="3" width="10" customWidth="1"/>
    <col min="4" max="4" width="10.69921875" customWidth="1"/>
    <col min="5" max="5" width="13.5" customWidth="1"/>
    <col min="6" max="6" width="11.19921875" customWidth="1"/>
    <col min="7" max="7" width="4.19921875" customWidth="1"/>
    <col min="8" max="8" width="4.3984375" customWidth="1"/>
    <col min="9" max="9" width="16.69921875" customWidth="1"/>
    <col min="10" max="10" width="10.09765625" customWidth="1"/>
    <col min="11" max="11" width="10.8984375" customWidth="1"/>
    <col min="12" max="12" width="12.5" bestFit="1" customWidth="1"/>
    <col min="13" max="13" width="11.09765625" bestFit="1" customWidth="1"/>
  </cols>
  <sheetData>
    <row r="1" spans="1:14" ht="21" customHeight="1" x14ac:dyDescent="0.3">
      <c r="B1" s="100" t="s">
        <v>42</v>
      </c>
      <c r="C1" s="100"/>
      <c r="D1" s="100"/>
      <c r="E1" s="100"/>
      <c r="F1" s="100"/>
      <c r="I1" s="100" t="s">
        <v>43</v>
      </c>
      <c r="J1" s="100"/>
      <c r="K1" s="100"/>
      <c r="L1" s="100"/>
      <c r="M1" s="100"/>
    </row>
    <row r="2" spans="1:14" ht="25.95" customHeight="1" x14ac:dyDescent="0.3">
      <c r="A2" s="31"/>
      <c r="B2" s="32" t="s">
        <v>38</v>
      </c>
      <c r="C2" s="31"/>
      <c r="D2" s="31"/>
      <c r="E2" s="31"/>
      <c r="F2" s="31"/>
      <c r="G2" s="31"/>
      <c r="H2" s="31"/>
      <c r="I2" s="32" t="s">
        <v>38</v>
      </c>
      <c r="J2" s="31"/>
      <c r="K2" s="31"/>
      <c r="L2" s="31"/>
      <c r="M2" s="31"/>
    </row>
    <row r="3" spans="1:14" x14ac:dyDescent="0.3">
      <c r="B3" s="17" t="s">
        <v>36</v>
      </c>
      <c r="C3" s="18">
        <v>1400</v>
      </c>
      <c r="D3" s="17"/>
      <c r="E3" s="17"/>
      <c r="F3" s="17"/>
      <c r="I3" s="17" t="s">
        <v>36</v>
      </c>
      <c r="J3" s="18">
        <v>1400</v>
      </c>
      <c r="K3" s="17"/>
      <c r="L3" s="17"/>
      <c r="M3" s="17"/>
    </row>
    <row r="4" spans="1:14" x14ac:dyDescent="0.3">
      <c r="B4" s="19" t="s">
        <v>0</v>
      </c>
      <c r="C4" s="19" t="s">
        <v>1</v>
      </c>
      <c r="D4" s="19" t="s">
        <v>33</v>
      </c>
      <c r="E4" s="19" t="s">
        <v>34</v>
      </c>
      <c r="F4" s="19" t="s">
        <v>2</v>
      </c>
      <c r="I4" s="19" t="s">
        <v>0</v>
      </c>
      <c r="J4" s="19" t="s">
        <v>1</v>
      </c>
      <c r="K4" s="19" t="s">
        <v>33</v>
      </c>
      <c r="L4" s="19" t="s">
        <v>34</v>
      </c>
      <c r="M4" s="19" t="s">
        <v>2</v>
      </c>
    </row>
    <row r="5" spans="1:14" x14ac:dyDescent="0.3">
      <c r="B5" s="20" t="s">
        <v>3</v>
      </c>
      <c r="C5" s="21">
        <v>1400</v>
      </c>
      <c r="D5" s="21">
        <v>65898385</v>
      </c>
      <c r="E5" s="21">
        <v>77337942.625</v>
      </c>
      <c r="F5" s="21">
        <v>167513232</v>
      </c>
      <c r="I5" s="20" t="s">
        <v>3</v>
      </c>
      <c r="J5" s="28">
        <v>1400</v>
      </c>
      <c r="K5" s="29">
        <v>63197923</v>
      </c>
      <c r="L5" s="29">
        <v>74233068</v>
      </c>
      <c r="M5" s="29">
        <v>163909808</v>
      </c>
      <c r="N5" s="3"/>
    </row>
    <row r="6" spans="1:14" x14ac:dyDescent="0.3">
      <c r="B6" s="20" t="s">
        <v>4</v>
      </c>
      <c r="C6" s="21">
        <v>219.50078440161812</v>
      </c>
      <c r="D6" s="21">
        <v>7784288.4985518213</v>
      </c>
      <c r="E6" s="21">
        <v>13325241.369584598</v>
      </c>
      <c r="F6" s="21">
        <v>23339153.340911865</v>
      </c>
      <c r="I6" s="20" t="s">
        <v>4</v>
      </c>
      <c r="J6" s="30">
        <v>440.9</v>
      </c>
      <c r="K6" s="29">
        <v>20293186</v>
      </c>
      <c r="L6" s="29">
        <v>33146425</v>
      </c>
      <c r="M6" s="29">
        <v>58845020</v>
      </c>
    </row>
    <row r="7" spans="1:14" x14ac:dyDescent="0.3">
      <c r="B7" s="20" t="s">
        <v>5</v>
      </c>
      <c r="C7" s="21">
        <v>342.5637140431412</v>
      </c>
      <c r="D7" s="21">
        <v>11832031.905611098</v>
      </c>
      <c r="E7" s="21">
        <v>20110954.245111383</v>
      </c>
      <c r="F7" s="21">
        <v>33489601.886474609</v>
      </c>
      <c r="I7" s="20" t="s">
        <v>5</v>
      </c>
      <c r="J7" s="30">
        <v>643.5</v>
      </c>
      <c r="K7" s="29">
        <v>24694477</v>
      </c>
      <c r="L7" s="29">
        <v>43385199</v>
      </c>
      <c r="M7" s="29">
        <v>71638935</v>
      </c>
    </row>
    <row r="8" spans="1:14" x14ac:dyDescent="0.3">
      <c r="B8" s="20" t="s">
        <v>6</v>
      </c>
      <c r="C8" s="21">
        <v>1962.0644984447595</v>
      </c>
      <c r="D8" s="21">
        <v>85514705.404162914</v>
      </c>
      <c r="E8" s="21">
        <v>110774138.23969597</v>
      </c>
      <c r="F8" s="21">
        <v>224341987.22738647</v>
      </c>
      <c r="I8" s="20" t="s">
        <v>6</v>
      </c>
      <c r="J8" s="28">
        <v>2484.3000000000002</v>
      </c>
      <c r="K8" s="29">
        <v>108185586</v>
      </c>
      <c r="L8" s="29">
        <v>150764692</v>
      </c>
      <c r="M8" s="29">
        <v>294393763</v>
      </c>
    </row>
    <row r="9" spans="1:14" x14ac:dyDescent="0.3">
      <c r="B9" s="22"/>
      <c r="C9" s="22"/>
      <c r="D9" s="22"/>
      <c r="E9" s="22"/>
      <c r="F9" s="22"/>
      <c r="J9" s="4"/>
    </row>
    <row r="10" spans="1:14" x14ac:dyDescent="0.3">
      <c r="B10" s="17" t="s">
        <v>36</v>
      </c>
      <c r="C10" s="18">
        <v>1800</v>
      </c>
      <c r="D10" s="17"/>
      <c r="E10" s="17"/>
      <c r="F10" s="17"/>
      <c r="I10" s="17" t="s">
        <v>36</v>
      </c>
      <c r="J10" s="18">
        <v>1800</v>
      </c>
      <c r="K10" s="17"/>
      <c r="L10" s="17"/>
      <c r="M10" s="17"/>
    </row>
    <row r="11" spans="1:14" x14ac:dyDescent="0.3">
      <c r="B11" s="19" t="s">
        <v>0</v>
      </c>
      <c r="C11" s="19" t="s">
        <v>1</v>
      </c>
      <c r="D11" s="19" t="s">
        <v>33</v>
      </c>
      <c r="E11" s="19" t="s">
        <v>34</v>
      </c>
      <c r="F11" s="19" t="s">
        <v>2</v>
      </c>
      <c r="I11" s="19" t="s">
        <v>0</v>
      </c>
      <c r="J11" s="19" t="s">
        <v>1</v>
      </c>
      <c r="K11" s="19" t="s">
        <v>33</v>
      </c>
      <c r="L11" s="19" t="s">
        <v>34</v>
      </c>
      <c r="M11" s="19" t="s">
        <v>2</v>
      </c>
    </row>
    <row r="12" spans="1:14" x14ac:dyDescent="0.3">
      <c r="B12" s="20" t="s">
        <v>3</v>
      </c>
      <c r="C12" s="21">
        <v>1800</v>
      </c>
      <c r="D12" s="21">
        <v>84726494</v>
      </c>
      <c r="E12" s="21">
        <v>99434496.875</v>
      </c>
      <c r="F12" s="21">
        <v>215374160</v>
      </c>
      <c r="I12" s="20" t="s">
        <v>3</v>
      </c>
      <c r="J12" s="28">
        <v>1800</v>
      </c>
      <c r="K12" s="29">
        <v>81254476</v>
      </c>
      <c r="L12" s="29">
        <v>95442519</v>
      </c>
      <c r="M12" s="29">
        <v>210741184</v>
      </c>
      <c r="N12" s="3"/>
    </row>
    <row r="13" spans="1:14" x14ac:dyDescent="0.3">
      <c r="B13" s="20" t="s">
        <v>4</v>
      </c>
      <c r="C13" s="21">
        <v>282.21526097369406</v>
      </c>
      <c r="D13" s="21">
        <v>10008369.341673417</v>
      </c>
      <c r="E13" s="21">
        <v>17132451.427778162</v>
      </c>
      <c r="F13" s="21">
        <v>30007478.978637695</v>
      </c>
      <c r="I13" s="20" t="s">
        <v>4</v>
      </c>
      <c r="J13" s="30">
        <v>566.79999999999995</v>
      </c>
      <c r="K13" s="29">
        <v>26091237</v>
      </c>
      <c r="L13" s="29">
        <v>42616829</v>
      </c>
      <c r="M13" s="29">
        <v>75657876</v>
      </c>
    </row>
    <row r="14" spans="1:14" x14ac:dyDescent="0.3">
      <c r="B14" s="20" t="s">
        <v>5</v>
      </c>
      <c r="C14" s="21">
        <v>440.43901188809429</v>
      </c>
      <c r="D14" s="21">
        <v>15212610.880664665</v>
      </c>
      <c r="E14" s="21">
        <v>25856939.344049659</v>
      </c>
      <c r="F14" s="21">
        <v>43058056.022949219</v>
      </c>
      <c r="I14" s="20" t="s">
        <v>5</v>
      </c>
      <c r="J14" s="30">
        <v>827.3</v>
      </c>
      <c r="K14" s="29">
        <v>31750041</v>
      </c>
      <c r="L14" s="29">
        <v>55780969</v>
      </c>
      <c r="M14" s="29">
        <v>92107198</v>
      </c>
    </row>
    <row r="15" spans="1:14" x14ac:dyDescent="0.3">
      <c r="B15" s="20" t="s">
        <v>6</v>
      </c>
      <c r="C15" s="21">
        <v>2522.6542728617883</v>
      </c>
      <c r="D15" s="21">
        <v>109947474.22233808</v>
      </c>
      <c r="E15" s="21">
        <v>142423887.64682782</v>
      </c>
      <c r="F15" s="21">
        <v>288439695.00158691</v>
      </c>
      <c r="I15" s="20" t="s">
        <v>6</v>
      </c>
      <c r="J15" s="28">
        <v>3194.1</v>
      </c>
      <c r="K15" s="29">
        <v>139095754</v>
      </c>
      <c r="L15" s="29">
        <v>193840318</v>
      </c>
      <c r="M15" s="29">
        <v>378506258</v>
      </c>
    </row>
    <row r="16" spans="1:14" x14ac:dyDescent="0.3">
      <c r="B16" s="22"/>
      <c r="C16" s="22"/>
      <c r="D16" s="22"/>
      <c r="E16" s="22"/>
      <c r="F16" s="22"/>
      <c r="J16" s="4"/>
    </row>
    <row r="17" spans="2:14" x14ac:dyDescent="0.3">
      <c r="B17" s="17" t="s">
        <v>36</v>
      </c>
      <c r="C17" s="18">
        <v>2400</v>
      </c>
      <c r="D17" s="17"/>
      <c r="E17" s="17"/>
      <c r="F17" s="17"/>
      <c r="I17" s="17" t="s">
        <v>36</v>
      </c>
      <c r="J17" s="18">
        <v>2400</v>
      </c>
      <c r="K17" s="17"/>
      <c r="L17" s="17"/>
      <c r="M17" s="17"/>
    </row>
    <row r="18" spans="2:14" x14ac:dyDescent="0.3">
      <c r="B18" s="19" t="s">
        <v>37</v>
      </c>
      <c r="C18" s="19" t="s">
        <v>1</v>
      </c>
      <c r="D18" s="19" t="s">
        <v>33</v>
      </c>
      <c r="E18" s="19" t="s">
        <v>35</v>
      </c>
      <c r="F18" s="19" t="s">
        <v>2</v>
      </c>
      <c r="I18" s="19" t="s">
        <v>37</v>
      </c>
      <c r="J18" s="19" t="s">
        <v>1</v>
      </c>
      <c r="K18" s="19" t="s">
        <v>33</v>
      </c>
      <c r="L18" s="19" t="s">
        <v>35</v>
      </c>
      <c r="M18" s="19" t="s">
        <v>2</v>
      </c>
    </row>
    <row r="19" spans="2:14" x14ac:dyDescent="0.3">
      <c r="B19" s="23" t="s">
        <v>3</v>
      </c>
      <c r="C19" s="24">
        <v>2400</v>
      </c>
      <c r="D19" s="25">
        <v>112968652</v>
      </c>
      <c r="E19" s="25">
        <v>132579322</v>
      </c>
      <c r="F19" s="25">
        <v>287165536</v>
      </c>
      <c r="I19" s="23" t="s">
        <v>3</v>
      </c>
      <c r="J19" s="28">
        <v>2400</v>
      </c>
      <c r="K19" s="29">
        <v>108339308</v>
      </c>
      <c r="L19" s="29">
        <v>127256701</v>
      </c>
      <c r="M19" s="29">
        <v>280988256</v>
      </c>
      <c r="N19" s="3"/>
    </row>
    <row r="20" spans="2:14" x14ac:dyDescent="0.3">
      <c r="B20" s="23" t="s">
        <v>4</v>
      </c>
      <c r="C20" s="24">
        <v>376.3</v>
      </c>
      <c r="D20" s="25">
        <v>13344496</v>
      </c>
      <c r="E20" s="25">
        <v>22843273</v>
      </c>
      <c r="F20" s="25">
        <v>40009981</v>
      </c>
      <c r="I20" s="23" t="s">
        <v>4</v>
      </c>
      <c r="J20" s="30">
        <v>755.7</v>
      </c>
      <c r="K20" s="29">
        <v>34788317</v>
      </c>
      <c r="L20" s="29">
        <v>56822441</v>
      </c>
      <c r="M20" s="29">
        <v>100877171</v>
      </c>
    </row>
    <row r="21" spans="2:14" x14ac:dyDescent="0.3">
      <c r="B21" s="23" t="s">
        <v>5</v>
      </c>
      <c r="C21" s="24">
        <v>587.29999999999995</v>
      </c>
      <c r="D21" s="25">
        <v>20283480</v>
      </c>
      <c r="E21" s="25">
        <v>34475917</v>
      </c>
      <c r="F21" s="25">
        <v>57410737</v>
      </c>
      <c r="I21" s="23" t="s">
        <v>5</v>
      </c>
      <c r="J21" s="28">
        <v>1103.0999999999999</v>
      </c>
      <c r="K21" s="29">
        <v>42333396</v>
      </c>
      <c r="L21" s="29">
        <v>74374641</v>
      </c>
      <c r="M21" s="29">
        <v>122809623</v>
      </c>
    </row>
    <row r="22" spans="2:14" x14ac:dyDescent="0.3">
      <c r="B22" s="23" t="s">
        <v>6</v>
      </c>
      <c r="C22" s="24">
        <v>3363.5</v>
      </c>
      <c r="D22" s="25">
        <v>146596628</v>
      </c>
      <c r="E22" s="25">
        <v>189898512</v>
      </c>
      <c r="F22" s="25">
        <v>384586254</v>
      </c>
      <c r="I22" s="23" t="s">
        <v>6</v>
      </c>
      <c r="J22" s="28">
        <v>4258.8</v>
      </c>
      <c r="K22" s="29">
        <v>185461021</v>
      </c>
      <c r="L22" s="29">
        <v>258453782</v>
      </c>
      <c r="M22" s="29">
        <v>504675050</v>
      </c>
    </row>
    <row r="23" spans="2:14" ht="12.6" customHeight="1" x14ac:dyDescent="0.3">
      <c r="J23" s="4"/>
    </row>
    <row r="24" spans="2:14" x14ac:dyDescent="0.3">
      <c r="B24" s="2" t="s">
        <v>39</v>
      </c>
      <c r="I24" s="2" t="s">
        <v>39</v>
      </c>
    </row>
    <row r="25" spans="2:14" ht="9.6" customHeight="1" x14ac:dyDescent="0.3"/>
    <row r="26" spans="2:14" x14ac:dyDescent="0.3">
      <c r="B26" s="17" t="s">
        <v>36</v>
      </c>
      <c r="C26" s="18">
        <v>400</v>
      </c>
      <c r="D26" s="17"/>
      <c r="E26" s="17"/>
      <c r="F26" s="17"/>
      <c r="I26" s="17" t="s">
        <v>36</v>
      </c>
      <c r="J26" s="18">
        <v>400</v>
      </c>
      <c r="K26" s="17"/>
      <c r="L26" s="17"/>
      <c r="M26" s="17"/>
    </row>
    <row r="27" spans="2:14" x14ac:dyDescent="0.3">
      <c r="B27" s="19" t="s">
        <v>37</v>
      </c>
      <c r="C27" s="19" t="s">
        <v>1</v>
      </c>
      <c r="D27" s="19" t="s">
        <v>33</v>
      </c>
      <c r="E27" s="19" t="s">
        <v>35</v>
      </c>
      <c r="F27" s="19" t="s">
        <v>2</v>
      </c>
      <c r="I27" s="19" t="s">
        <v>37</v>
      </c>
      <c r="J27" s="19" t="s">
        <v>1</v>
      </c>
      <c r="K27" s="19" t="s">
        <v>33</v>
      </c>
      <c r="L27" s="19" t="s">
        <v>35</v>
      </c>
      <c r="M27" s="19" t="s">
        <v>2</v>
      </c>
    </row>
    <row r="28" spans="2:14" x14ac:dyDescent="0.3">
      <c r="B28" s="23" t="s">
        <v>3</v>
      </c>
      <c r="C28" s="23">
        <v>400</v>
      </c>
      <c r="D28" s="26">
        <v>35291101</v>
      </c>
      <c r="E28" s="26">
        <v>118940111</v>
      </c>
      <c r="F28" s="26">
        <v>240005024</v>
      </c>
      <c r="I28" s="23" t="s">
        <v>3</v>
      </c>
      <c r="J28" s="30">
        <v>400</v>
      </c>
      <c r="K28" s="29">
        <v>45573026</v>
      </c>
      <c r="L28" s="29">
        <v>160266198</v>
      </c>
      <c r="M28" s="29">
        <v>287169632</v>
      </c>
      <c r="N28" s="3"/>
    </row>
    <row r="29" spans="2:14" x14ac:dyDescent="0.3">
      <c r="B29" s="23" t="s">
        <v>4</v>
      </c>
      <c r="C29" s="23">
        <v>237.1</v>
      </c>
      <c r="D29" s="26">
        <v>9266799</v>
      </c>
      <c r="E29" s="26">
        <v>14692464</v>
      </c>
      <c r="F29" s="26">
        <v>29152565</v>
      </c>
      <c r="I29" s="23" t="s">
        <v>4</v>
      </c>
      <c r="J29" s="30">
        <v>509.7</v>
      </c>
      <c r="K29" s="29">
        <v>24126579</v>
      </c>
      <c r="L29" s="29">
        <v>38153697</v>
      </c>
      <c r="M29" s="29">
        <v>69010932</v>
      </c>
    </row>
    <row r="30" spans="2:14" x14ac:dyDescent="0.3">
      <c r="B30" s="23" t="s">
        <v>5</v>
      </c>
      <c r="C30" s="23">
        <v>203</v>
      </c>
      <c r="D30" s="26">
        <v>7022867</v>
      </c>
      <c r="E30" s="26">
        <v>11928017</v>
      </c>
      <c r="F30" s="26">
        <v>19875557</v>
      </c>
      <c r="I30" s="23" t="s">
        <v>5</v>
      </c>
      <c r="J30" s="30">
        <v>529</v>
      </c>
      <c r="K30" s="29">
        <v>20333016</v>
      </c>
      <c r="L30" s="29">
        <v>35703395</v>
      </c>
      <c r="M30" s="29">
        <v>58987169</v>
      </c>
    </row>
    <row r="31" spans="2:14" x14ac:dyDescent="0.3">
      <c r="B31" s="23" t="s">
        <v>6</v>
      </c>
      <c r="C31" s="23">
        <v>840.1</v>
      </c>
      <c r="D31" s="26">
        <v>51580766</v>
      </c>
      <c r="E31" s="26">
        <v>145560592</v>
      </c>
      <c r="F31" s="26">
        <v>289033146</v>
      </c>
      <c r="I31" s="23" t="s">
        <v>6</v>
      </c>
      <c r="J31" s="28">
        <v>1438.7</v>
      </c>
      <c r="K31" s="29">
        <v>90032621</v>
      </c>
      <c r="L31" s="29">
        <v>234123290</v>
      </c>
      <c r="M31" s="29">
        <v>415167732</v>
      </c>
    </row>
    <row r="32" spans="2:14" x14ac:dyDescent="0.3">
      <c r="B32" s="22"/>
      <c r="C32" s="22"/>
      <c r="D32" s="22"/>
      <c r="E32" s="22"/>
      <c r="F32" s="22"/>
      <c r="J32" s="4"/>
    </row>
    <row r="33" spans="2:14" x14ac:dyDescent="0.3">
      <c r="B33" s="17" t="s">
        <v>36</v>
      </c>
      <c r="C33" s="18">
        <v>550</v>
      </c>
      <c r="D33" s="17"/>
      <c r="E33" s="17"/>
      <c r="F33" s="17"/>
      <c r="I33" s="17" t="s">
        <v>36</v>
      </c>
      <c r="J33" s="18">
        <v>550</v>
      </c>
      <c r="K33" s="17"/>
      <c r="L33" s="17"/>
      <c r="M33" s="17"/>
    </row>
    <row r="34" spans="2:14" x14ac:dyDescent="0.3">
      <c r="B34" s="19" t="s">
        <v>37</v>
      </c>
      <c r="C34" s="19" t="s">
        <v>1</v>
      </c>
      <c r="D34" s="19" t="s">
        <v>33</v>
      </c>
      <c r="E34" s="19" t="s">
        <v>35</v>
      </c>
      <c r="F34" s="19" t="s">
        <v>2</v>
      </c>
      <c r="I34" s="19" t="s">
        <v>37</v>
      </c>
      <c r="J34" s="19" t="s">
        <v>1</v>
      </c>
      <c r="K34" s="19" t="s">
        <v>33</v>
      </c>
      <c r="L34" s="19" t="s">
        <v>35</v>
      </c>
      <c r="M34" s="19" t="s">
        <v>2</v>
      </c>
    </row>
    <row r="35" spans="2:14" x14ac:dyDescent="0.3">
      <c r="B35" s="23" t="s">
        <v>3</v>
      </c>
      <c r="C35" s="24">
        <v>550</v>
      </c>
      <c r="D35" s="27">
        <v>48525263</v>
      </c>
      <c r="E35" s="27">
        <v>163542651</v>
      </c>
      <c r="F35" s="27">
        <v>330006912</v>
      </c>
      <c r="I35" s="23" t="s">
        <v>3</v>
      </c>
      <c r="J35" s="30">
        <v>550</v>
      </c>
      <c r="K35" s="29">
        <v>62662914</v>
      </c>
      <c r="L35" s="29">
        <v>220366038</v>
      </c>
      <c r="M35" s="29">
        <v>394858272</v>
      </c>
      <c r="N35" s="3"/>
    </row>
    <row r="36" spans="2:14" x14ac:dyDescent="0.3">
      <c r="B36" s="23" t="s">
        <v>4</v>
      </c>
      <c r="C36" s="24">
        <v>326</v>
      </c>
      <c r="D36" s="25">
        <v>12741846</v>
      </c>
      <c r="E36" s="25">
        <v>20202131</v>
      </c>
      <c r="F36" s="25">
        <v>40084762</v>
      </c>
      <c r="I36" s="23" t="s">
        <v>4</v>
      </c>
      <c r="J36" s="30">
        <v>700.8</v>
      </c>
      <c r="K36" s="29">
        <v>33174047</v>
      </c>
      <c r="L36" s="29">
        <v>52461332</v>
      </c>
      <c r="M36" s="29">
        <v>94890028</v>
      </c>
    </row>
    <row r="37" spans="2:14" x14ac:dyDescent="0.3">
      <c r="B37" s="23" t="s">
        <v>5</v>
      </c>
      <c r="C37" s="24">
        <v>279.2</v>
      </c>
      <c r="D37" s="27">
        <v>9656443</v>
      </c>
      <c r="E37" s="27">
        <v>16401024</v>
      </c>
      <c r="F37" s="27">
        <v>27328892</v>
      </c>
      <c r="I37" s="23" t="s">
        <v>5</v>
      </c>
      <c r="J37" s="30">
        <v>727.3</v>
      </c>
      <c r="K37" s="29">
        <v>27957901</v>
      </c>
      <c r="L37" s="29">
        <v>49092176</v>
      </c>
      <c r="M37" s="29">
        <v>81107371</v>
      </c>
    </row>
    <row r="38" spans="2:14" x14ac:dyDescent="0.3">
      <c r="B38" s="23" t="s">
        <v>6</v>
      </c>
      <c r="C38" s="24">
        <v>1155.2</v>
      </c>
      <c r="D38" s="25">
        <v>70923552</v>
      </c>
      <c r="E38" s="25">
        <v>200145805</v>
      </c>
      <c r="F38" s="25">
        <v>397420566</v>
      </c>
      <c r="I38" s="23" t="s">
        <v>6</v>
      </c>
      <c r="J38" s="28">
        <v>1978.2</v>
      </c>
      <c r="K38" s="29">
        <v>123794862</v>
      </c>
      <c r="L38" s="29">
        <v>321919545</v>
      </c>
      <c r="M38" s="29">
        <v>570855671</v>
      </c>
    </row>
    <row r="39" spans="2:14" x14ac:dyDescent="0.3">
      <c r="B39" s="22"/>
      <c r="C39" s="22"/>
      <c r="D39" s="22"/>
      <c r="E39" s="22"/>
      <c r="F39" s="22"/>
      <c r="J39" s="4"/>
    </row>
    <row r="40" spans="2:14" x14ac:dyDescent="0.3">
      <c r="B40" s="17" t="s">
        <v>36</v>
      </c>
      <c r="C40" s="18">
        <v>700</v>
      </c>
      <c r="D40" s="17"/>
      <c r="E40" s="17"/>
      <c r="F40" s="17"/>
      <c r="I40" s="17" t="s">
        <v>36</v>
      </c>
      <c r="J40" s="18">
        <v>700</v>
      </c>
      <c r="K40" s="17"/>
      <c r="L40" s="17"/>
      <c r="M40" s="17"/>
    </row>
    <row r="41" spans="2:14" x14ac:dyDescent="0.3">
      <c r="B41" s="19" t="s">
        <v>37</v>
      </c>
      <c r="C41" s="19" t="s">
        <v>1</v>
      </c>
      <c r="D41" s="19" t="s">
        <v>33</v>
      </c>
      <c r="E41" s="19" t="s">
        <v>35</v>
      </c>
      <c r="F41" s="19" t="s">
        <v>2</v>
      </c>
      <c r="I41" s="19" t="s">
        <v>37</v>
      </c>
      <c r="J41" s="19" t="s">
        <v>1</v>
      </c>
      <c r="K41" s="19" t="s">
        <v>33</v>
      </c>
      <c r="L41" s="19" t="s">
        <v>35</v>
      </c>
      <c r="M41" s="19" t="s">
        <v>2</v>
      </c>
    </row>
    <row r="42" spans="2:14" x14ac:dyDescent="0.3">
      <c r="B42" s="23" t="s">
        <v>3</v>
      </c>
      <c r="C42" s="24">
        <v>700</v>
      </c>
      <c r="D42" s="25">
        <v>61759425</v>
      </c>
      <c r="E42" s="25">
        <v>208145181</v>
      </c>
      <c r="F42" s="25">
        <v>420008768</v>
      </c>
      <c r="I42" s="23" t="s">
        <v>3</v>
      </c>
      <c r="J42" s="30">
        <v>700</v>
      </c>
      <c r="K42" s="29">
        <v>79752801</v>
      </c>
      <c r="L42" s="29">
        <v>280465857</v>
      </c>
      <c r="M42" s="29">
        <v>502546880</v>
      </c>
      <c r="N42" s="3"/>
    </row>
    <row r="43" spans="2:14" x14ac:dyDescent="0.3">
      <c r="B43" s="23" t="s">
        <v>4</v>
      </c>
      <c r="C43" s="23">
        <v>414.9</v>
      </c>
      <c r="D43" s="25">
        <v>16216897</v>
      </c>
      <c r="E43" s="25">
        <v>25711811</v>
      </c>
      <c r="F43" s="25">
        <v>51016986</v>
      </c>
      <c r="I43" s="23" t="s">
        <v>4</v>
      </c>
      <c r="J43" s="30">
        <v>892</v>
      </c>
      <c r="K43" s="29">
        <v>42221518</v>
      </c>
      <c r="L43" s="29">
        <v>66768980</v>
      </c>
      <c r="M43" s="29">
        <v>120769150</v>
      </c>
    </row>
    <row r="44" spans="2:14" x14ac:dyDescent="0.3">
      <c r="B44" s="23" t="s">
        <v>5</v>
      </c>
      <c r="C44" s="24">
        <v>355.3</v>
      </c>
      <c r="D44" s="25">
        <v>12290016</v>
      </c>
      <c r="E44" s="25">
        <v>20874028</v>
      </c>
      <c r="F44" s="25">
        <v>34782222</v>
      </c>
      <c r="I44" s="23" t="s">
        <v>5</v>
      </c>
      <c r="J44" s="30">
        <v>925.7</v>
      </c>
      <c r="K44" s="29">
        <v>35582786</v>
      </c>
      <c r="L44" s="29">
        <v>62480958</v>
      </c>
      <c r="M44" s="29">
        <v>103227573</v>
      </c>
    </row>
    <row r="45" spans="2:14" x14ac:dyDescent="0.3">
      <c r="B45" s="23" t="s">
        <v>6</v>
      </c>
      <c r="C45" s="23">
        <v>1470.2</v>
      </c>
      <c r="D45" s="25">
        <v>90266338</v>
      </c>
      <c r="E45" s="25">
        <v>254731020</v>
      </c>
      <c r="F45" s="25">
        <v>505807976</v>
      </c>
      <c r="I45" s="23" t="s">
        <v>6</v>
      </c>
      <c r="J45" s="28">
        <v>2517.6999999999998</v>
      </c>
      <c r="K45" s="29">
        <v>157557105</v>
      </c>
      <c r="L45" s="29">
        <v>409715795</v>
      </c>
      <c r="M45" s="29">
        <v>726543603</v>
      </c>
    </row>
    <row r="46" spans="2:14" x14ac:dyDescent="0.3">
      <c r="J46" s="4"/>
    </row>
  </sheetData>
  <customSheetViews>
    <customSheetView guid="{FC455625-91DF-4280-A0CB-902BD5525B9D}" scale="85" showGridLines="0" fitToPage="1" state="hidden" topLeftCell="A22">
      <selection activeCell="B26" sqref="B26:F31"/>
      <pageMargins left="0.25" right="0.25" top="0.75" bottom="0.75" header="0.3" footer="0.3"/>
      <pageSetup fitToHeight="0" orientation="portrait" r:id="rId1"/>
    </customSheetView>
  </customSheetViews>
  <mergeCells count="2">
    <mergeCell ref="B1:F1"/>
    <mergeCell ref="I1:M1"/>
  </mergeCells>
  <pageMargins left="0.25" right="0.25" top="0.75" bottom="0.75" header="0.3" footer="0.3"/>
  <pageSetup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E77"/>
  <sheetViews>
    <sheetView zoomScale="85" zoomScaleNormal="85" workbookViewId="0">
      <selection activeCell="O29" sqref="O29"/>
    </sheetView>
  </sheetViews>
  <sheetFormatPr defaultRowHeight="15.6" x14ac:dyDescent="0.3"/>
  <cols>
    <col min="1" max="1" width="3.19921875" customWidth="1"/>
    <col min="2" max="2" width="8.8984375" bestFit="1" customWidth="1"/>
    <col min="3" max="3" width="30.3984375" customWidth="1"/>
    <col min="4" max="7" width="8.8984375" bestFit="1" customWidth="1"/>
    <col min="8" max="8" width="10.19921875" bestFit="1" customWidth="1"/>
    <col min="9" max="9" width="11.5" bestFit="1" customWidth="1"/>
    <col min="10" max="10" width="10.19921875" bestFit="1" customWidth="1"/>
    <col min="11" max="12" width="11.09765625" bestFit="1" customWidth="1"/>
    <col min="13" max="14" width="10.19921875" bestFit="1" customWidth="1"/>
    <col min="15" max="15" width="11.19921875" bestFit="1" customWidth="1"/>
    <col min="16" max="16" width="4.5" customWidth="1"/>
    <col min="17" max="17" width="4.8984375" customWidth="1"/>
    <col min="18" max="18" width="6.8984375" customWidth="1"/>
    <col min="19" max="19" width="29.69921875" bestFit="1" customWidth="1"/>
    <col min="21" max="23" width="10.19921875" bestFit="1" customWidth="1"/>
    <col min="24" max="24" width="11.09765625" bestFit="1" customWidth="1"/>
    <col min="25" max="25" width="10.19921875" bestFit="1" customWidth="1"/>
    <col min="26" max="26" width="11.09765625" bestFit="1" customWidth="1"/>
    <col min="27" max="27" width="11.19921875" bestFit="1" customWidth="1"/>
    <col min="28" max="28" width="12.8984375" customWidth="1"/>
    <col min="29" max="29" width="11.09765625" bestFit="1" customWidth="1"/>
    <col min="30" max="30" width="10.19921875" bestFit="1" customWidth="1"/>
    <col min="31" max="31" width="11.09765625" bestFit="1" customWidth="1"/>
  </cols>
  <sheetData>
    <row r="1" spans="2:31" x14ac:dyDescent="0.3">
      <c r="B1" s="100" t="s">
        <v>42</v>
      </c>
      <c r="C1" s="100"/>
      <c r="D1" s="100"/>
      <c r="E1" s="100"/>
      <c r="F1" s="100"/>
      <c r="G1" s="100"/>
      <c r="H1" s="100"/>
      <c r="I1" s="100"/>
      <c r="J1" s="100"/>
      <c r="K1" s="100"/>
      <c r="L1" s="100"/>
      <c r="M1" s="100"/>
      <c r="N1" s="100"/>
      <c r="O1" s="100"/>
      <c r="R1" s="100" t="s">
        <v>43</v>
      </c>
      <c r="S1" s="100"/>
      <c r="T1" s="100"/>
      <c r="U1" s="100"/>
      <c r="V1" s="100"/>
      <c r="W1" s="100"/>
      <c r="X1" s="100"/>
      <c r="Y1" s="100"/>
      <c r="Z1" s="100"/>
      <c r="AA1" s="100"/>
      <c r="AB1" s="100"/>
      <c r="AC1" s="100"/>
      <c r="AD1" s="100"/>
      <c r="AE1" s="100"/>
    </row>
    <row r="2" spans="2:31" x14ac:dyDescent="0.3">
      <c r="C2" s="1" t="s">
        <v>40</v>
      </c>
      <c r="R2" s="1" t="s">
        <v>40</v>
      </c>
    </row>
    <row r="3" spans="2:31" ht="13.95" customHeight="1" x14ac:dyDescent="0.3">
      <c r="D3" s="101" t="s">
        <v>1</v>
      </c>
      <c r="E3" s="101"/>
      <c r="F3" s="101"/>
      <c r="G3" s="101"/>
      <c r="H3" s="102" t="s">
        <v>33</v>
      </c>
      <c r="I3" s="102"/>
      <c r="J3" s="102"/>
      <c r="K3" s="102"/>
      <c r="L3" s="103" t="s">
        <v>35</v>
      </c>
      <c r="M3" s="103"/>
      <c r="N3" s="103"/>
      <c r="O3" s="103"/>
      <c r="P3" s="8"/>
      <c r="Q3" s="7"/>
      <c r="T3" s="101" t="s">
        <v>1</v>
      </c>
      <c r="U3" s="101"/>
      <c r="V3" s="101"/>
      <c r="W3" s="101"/>
      <c r="X3" s="102" t="s">
        <v>33</v>
      </c>
      <c r="Y3" s="102"/>
      <c r="Z3" s="102"/>
      <c r="AA3" s="102"/>
      <c r="AB3" s="103" t="s">
        <v>35</v>
      </c>
      <c r="AC3" s="103"/>
      <c r="AD3" s="103"/>
      <c r="AE3" s="103"/>
    </row>
    <row r="4" spans="2:31" ht="13.95" customHeight="1" x14ac:dyDescent="0.3">
      <c r="B4" s="10" t="s">
        <v>7</v>
      </c>
      <c r="C4" s="10" t="s">
        <v>8</v>
      </c>
      <c r="D4" s="14" t="s">
        <v>9</v>
      </c>
      <c r="E4" s="14" t="s">
        <v>10</v>
      </c>
      <c r="F4" s="14" t="s">
        <v>11</v>
      </c>
      <c r="G4" s="14" t="s">
        <v>12</v>
      </c>
      <c r="H4" s="15" t="s">
        <v>9</v>
      </c>
      <c r="I4" s="15" t="s">
        <v>10</v>
      </c>
      <c r="J4" s="15" t="s">
        <v>11</v>
      </c>
      <c r="K4" s="15" t="s">
        <v>12</v>
      </c>
      <c r="L4" s="16" t="s">
        <v>9</v>
      </c>
      <c r="M4" s="16" t="s">
        <v>10</v>
      </c>
      <c r="N4" s="16" t="s">
        <v>11</v>
      </c>
      <c r="O4" s="16" t="s">
        <v>12</v>
      </c>
      <c r="P4" s="7"/>
      <c r="Q4" s="7"/>
      <c r="R4" s="10" t="s">
        <v>7</v>
      </c>
      <c r="S4" s="10" t="s">
        <v>8</v>
      </c>
      <c r="T4" s="14" t="s">
        <v>9</v>
      </c>
      <c r="U4" s="14" t="s">
        <v>10</v>
      </c>
      <c r="V4" s="14" t="s">
        <v>11</v>
      </c>
      <c r="W4" s="14" t="s">
        <v>12</v>
      </c>
      <c r="X4" s="15" t="s">
        <v>9</v>
      </c>
      <c r="Y4" s="15" t="s">
        <v>10</v>
      </c>
      <c r="Z4" s="15" t="s">
        <v>11</v>
      </c>
      <c r="AA4" s="15" t="s">
        <v>12</v>
      </c>
      <c r="AB4" s="16" t="s">
        <v>9</v>
      </c>
      <c r="AC4" s="16" t="s">
        <v>10</v>
      </c>
      <c r="AD4" s="16" t="s">
        <v>11</v>
      </c>
      <c r="AE4" s="16" t="s">
        <v>12</v>
      </c>
    </row>
    <row r="5" spans="2:31" ht="13.95" customHeight="1" x14ac:dyDescent="0.3">
      <c r="B5" s="12">
        <v>0</v>
      </c>
      <c r="C5" s="12" t="s">
        <v>12</v>
      </c>
      <c r="D5" s="11">
        <v>1800</v>
      </c>
      <c r="E5" s="12">
        <v>282.2</v>
      </c>
      <c r="F5" s="12">
        <v>440.4</v>
      </c>
      <c r="G5" s="11">
        <v>2522.6999999999998</v>
      </c>
      <c r="H5" s="13">
        <v>84726494</v>
      </c>
      <c r="I5" s="13">
        <v>10008369</v>
      </c>
      <c r="J5" s="13">
        <v>15212611</v>
      </c>
      <c r="K5" s="13">
        <v>109947474</v>
      </c>
      <c r="L5" s="13">
        <v>99434497</v>
      </c>
      <c r="M5" s="13">
        <v>17132451</v>
      </c>
      <c r="N5" s="13">
        <v>25856939</v>
      </c>
      <c r="O5" s="13">
        <v>142423888</v>
      </c>
      <c r="P5" s="7"/>
      <c r="Q5" s="7"/>
      <c r="R5" s="12">
        <v>0</v>
      </c>
      <c r="S5" s="12" t="s">
        <v>12</v>
      </c>
      <c r="T5" s="11">
        <v>1800</v>
      </c>
      <c r="U5" s="12">
        <v>566.79999999999995</v>
      </c>
      <c r="V5" s="12">
        <v>827.3</v>
      </c>
      <c r="W5" s="11">
        <v>3194.1</v>
      </c>
      <c r="X5" s="13">
        <v>81254476</v>
      </c>
      <c r="Y5" s="13">
        <v>26091237</v>
      </c>
      <c r="Z5" s="13">
        <v>31750041</v>
      </c>
      <c r="AA5" s="13">
        <v>139095754</v>
      </c>
      <c r="AB5" s="35">
        <v>95442519</v>
      </c>
      <c r="AC5" s="35">
        <v>42616829</v>
      </c>
      <c r="AD5" s="35">
        <v>55780969</v>
      </c>
      <c r="AE5" s="35">
        <v>193840318</v>
      </c>
    </row>
    <row r="6" spans="2:31" ht="13.95" customHeight="1" x14ac:dyDescent="0.3">
      <c r="B6" s="12">
        <v>1</v>
      </c>
      <c r="C6" s="12" t="s">
        <v>13</v>
      </c>
      <c r="D6" s="12">
        <v>0</v>
      </c>
      <c r="E6" s="12">
        <v>2.2999999999999998</v>
      </c>
      <c r="F6" s="12">
        <v>2</v>
      </c>
      <c r="G6" s="12">
        <v>4.3</v>
      </c>
      <c r="H6" s="13">
        <v>0</v>
      </c>
      <c r="I6" s="13">
        <v>21557</v>
      </c>
      <c r="J6" s="13">
        <v>18793</v>
      </c>
      <c r="K6" s="13">
        <v>40350</v>
      </c>
      <c r="L6" s="13">
        <v>0</v>
      </c>
      <c r="M6" s="13">
        <v>40440</v>
      </c>
      <c r="N6" s="13">
        <v>35255</v>
      </c>
      <c r="O6" s="13">
        <v>75696</v>
      </c>
      <c r="P6" s="7"/>
      <c r="Q6" s="7"/>
      <c r="R6" s="12">
        <v>1</v>
      </c>
      <c r="S6" s="12" t="s">
        <v>13</v>
      </c>
      <c r="T6" s="12">
        <v>0</v>
      </c>
      <c r="U6" s="12">
        <v>3.1</v>
      </c>
      <c r="V6" s="12">
        <v>2.4</v>
      </c>
      <c r="W6" s="12">
        <v>5.5</v>
      </c>
      <c r="X6" s="13">
        <v>0</v>
      </c>
      <c r="Y6" s="13">
        <v>45047</v>
      </c>
      <c r="Z6" s="13">
        <v>35488</v>
      </c>
      <c r="AA6" s="13">
        <v>80535</v>
      </c>
      <c r="AB6" s="35">
        <v>0</v>
      </c>
      <c r="AC6" s="35">
        <v>90107</v>
      </c>
      <c r="AD6" s="35">
        <v>70987</v>
      </c>
      <c r="AE6" s="35">
        <v>161094</v>
      </c>
    </row>
    <row r="7" spans="2:31" ht="13.95" customHeight="1" x14ac:dyDescent="0.3">
      <c r="B7" s="12">
        <v>20</v>
      </c>
      <c r="C7" s="12" t="s">
        <v>14</v>
      </c>
      <c r="D7" s="12">
        <v>0</v>
      </c>
      <c r="E7" s="12">
        <v>0.1</v>
      </c>
      <c r="F7" s="12">
        <v>0</v>
      </c>
      <c r="G7" s="12">
        <v>0.1</v>
      </c>
      <c r="H7" s="13">
        <v>0</v>
      </c>
      <c r="I7" s="13">
        <v>2807</v>
      </c>
      <c r="J7" s="13">
        <v>628</v>
      </c>
      <c r="K7" s="13">
        <v>3436</v>
      </c>
      <c r="L7" s="13">
        <v>0</v>
      </c>
      <c r="M7" s="13">
        <v>5451</v>
      </c>
      <c r="N7" s="13">
        <v>1220</v>
      </c>
      <c r="O7" s="13">
        <v>6671</v>
      </c>
      <c r="P7" s="7"/>
      <c r="Q7" s="7"/>
      <c r="R7" s="12">
        <v>20</v>
      </c>
      <c r="S7" s="12" t="s">
        <v>14</v>
      </c>
      <c r="T7" s="12">
        <v>0</v>
      </c>
      <c r="U7" s="12">
        <v>1.1000000000000001</v>
      </c>
      <c r="V7" s="12">
        <v>0.3</v>
      </c>
      <c r="W7" s="12">
        <v>1.5</v>
      </c>
      <c r="X7" s="13">
        <v>0</v>
      </c>
      <c r="Y7" s="13">
        <v>65658</v>
      </c>
      <c r="Z7" s="13">
        <v>19722</v>
      </c>
      <c r="AA7" s="13">
        <v>85379</v>
      </c>
      <c r="AB7" s="35">
        <v>0</v>
      </c>
      <c r="AC7" s="35">
        <v>141420</v>
      </c>
      <c r="AD7" s="35">
        <v>42478</v>
      </c>
      <c r="AE7" s="35">
        <v>183899</v>
      </c>
    </row>
    <row r="8" spans="2:31" ht="13.95" customHeight="1" x14ac:dyDescent="0.3">
      <c r="B8" s="12">
        <v>33</v>
      </c>
      <c r="C8" s="12" t="s">
        <v>15</v>
      </c>
      <c r="D8" s="12">
        <v>0</v>
      </c>
      <c r="E8" s="12">
        <v>1.3</v>
      </c>
      <c r="F8" s="12">
        <v>2.2999999999999998</v>
      </c>
      <c r="G8" s="12">
        <v>3.6</v>
      </c>
      <c r="H8" s="13">
        <v>0</v>
      </c>
      <c r="I8" s="13">
        <v>118900</v>
      </c>
      <c r="J8" s="13">
        <v>203049</v>
      </c>
      <c r="K8" s="13">
        <v>321948</v>
      </c>
      <c r="L8" s="13">
        <v>0</v>
      </c>
      <c r="M8" s="13">
        <v>400722</v>
      </c>
      <c r="N8" s="13">
        <v>684327</v>
      </c>
      <c r="O8" s="13">
        <v>1085049</v>
      </c>
      <c r="P8" s="7"/>
      <c r="Q8" s="7"/>
      <c r="R8" s="12">
        <v>33</v>
      </c>
      <c r="S8" s="12" t="s">
        <v>15</v>
      </c>
      <c r="T8" s="12">
        <v>0</v>
      </c>
      <c r="U8" s="12">
        <v>1.7</v>
      </c>
      <c r="V8" s="12">
        <v>3</v>
      </c>
      <c r="W8" s="12">
        <v>4.7</v>
      </c>
      <c r="X8" s="13">
        <v>0</v>
      </c>
      <c r="Y8" s="13">
        <v>194702</v>
      </c>
      <c r="Z8" s="13">
        <v>340742</v>
      </c>
      <c r="AA8" s="13">
        <v>535445</v>
      </c>
      <c r="AB8" s="35">
        <v>0</v>
      </c>
      <c r="AC8" s="35">
        <v>684708</v>
      </c>
      <c r="AD8" s="35">
        <v>1198284</v>
      </c>
      <c r="AE8" s="35">
        <v>1882992</v>
      </c>
    </row>
    <row r="9" spans="2:31" ht="13.95" customHeight="1" x14ac:dyDescent="0.3">
      <c r="B9" s="12">
        <v>34</v>
      </c>
      <c r="C9" s="12" t="s">
        <v>16</v>
      </c>
      <c r="D9" s="11">
        <v>1800</v>
      </c>
      <c r="E9" s="12">
        <v>0.8</v>
      </c>
      <c r="F9" s="12">
        <v>0.9</v>
      </c>
      <c r="G9" s="11">
        <v>1801.7</v>
      </c>
      <c r="H9" s="13">
        <v>84726494</v>
      </c>
      <c r="I9" s="13">
        <v>38017</v>
      </c>
      <c r="J9" s="13">
        <v>41455</v>
      </c>
      <c r="K9" s="13">
        <v>84805966</v>
      </c>
      <c r="L9" s="13">
        <v>99434497</v>
      </c>
      <c r="M9" s="13">
        <v>44617</v>
      </c>
      <c r="N9" s="13">
        <v>48651</v>
      </c>
      <c r="O9" s="13">
        <v>99527765</v>
      </c>
      <c r="P9" s="7"/>
      <c r="Q9" s="7"/>
      <c r="R9" s="12">
        <v>34</v>
      </c>
      <c r="S9" s="12" t="s">
        <v>16</v>
      </c>
      <c r="T9" s="11">
        <v>1800</v>
      </c>
      <c r="U9" s="12">
        <v>2</v>
      </c>
      <c r="V9" s="12">
        <v>2.6</v>
      </c>
      <c r="W9" s="11">
        <v>1804.6</v>
      </c>
      <c r="X9" s="13">
        <v>81254476</v>
      </c>
      <c r="Y9" s="13">
        <v>88094</v>
      </c>
      <c r="Z9" s="13">
        <v>118951</v>
      </c>
      <c r="AA9" s="13">
        <v>81461521</v>
      </c>
      <c r="AB9" s="35">
        <v>95442519</v>
      </c>
      <c r="AC9" s="35">
        <v>103476</v>
      </c>
      <c r="AD9" s="35">
        <v>139722</v>
      </c>
      <c r="AE9" s="35">
        <v>95685718</v>
      </c>
    </row>
    <row r="10" spans="2:31" ht="13.95" customHeight="1" x14ac:dyDescent="0.3">
      <c r="B10" s="12">
        <v>41</v>
      </c>
      <c r="C10" s="12" t="s">
        <v>17</v>
      </c>
      <c r="D10" s="12">
        <v>0</v>
      </c>
      <c r="E10" s="12">
        <v>9.6</v>
      </c>
      <c r="F10" s="12">
        <v>2.5</v>
      </c>
      <c r="G10" s="12">
        <v>12.1</v>
      </c>
      <c r="H10" s="13">
        <v>0</v>
      </c>
      <c r="I10" s="13">
        <v>605640</v>
      </c>
      <c r="J10" s="13">
        <v>156890</v>
      </c>
      <c r="K10" s="13">
        <v>762529</v>
      </c>
      <c r="L10" s="13">
        <v>0</v>
      </c>
      <c r="M10" s="13">
        <v>960082</v>
      </c>
      <c r="N10" s="13">
        <v>248707</v>
      </c>
      <c r="O10" s="13">
        <v>1208789</v>
      </c>
      <c r="P10" s="7"/>
      <c r="Q10" s="7"/>
      <c r="R10" s="12">
        <v>41</v>
      </c>
      <c r="S10" s="12" t="s">
        <v>17</v>
      </c>
      <c r="T10" s="12">
        <v>0</v>
      </c>
      <c r="U10" s="12">
        <v>39.799999999999997</v>
      </c>
      <c r="V10" s="12">
        <v>13.8</v>
      </c>
      <c r="W10" s="12">
        <v>53.6</v>
      </c>
      <c r="X10" s="13">
        <v>0</v>
      </c>
      <c r="Y10" s="13">
        <v>2743357</v>
      </c>
      <c r="Z10" s="13">
        <v>950746</v>
      </c>
      <c r="AA10" s="13">
        <v>3694103</v>
      </c>
      <c r="AB10" s="35">
        <v>0</v>
      </c>
      <c r="AC10" s="35">
        <v>4826794</v>
      </c>
      <c r="AD10" s="35">
        <v>1672789</v>
      </c>
      <c r="AE10" s="35">
        <v>6499583</v>
      </c>
    </row>
    <row r="11" spans="2:31" ht="13.95" customHeight="1" x14ac:dyDescent="0.3">
      <c r="B11" s="12">
        <v>319</v>
      </c>
      <c r="C11" s="12" t="s">
        <v>18</v>
      </c>
      <c r="D11" s="12">
        <v>0</v>
      </c>
      <c r="E11" s="12">
        <v>11.5</v>
      </c>
      <c r="F11" s="12">
        <v>5.3</v>
      </c>
      <c r="G11" s="12">
        <v>16.8</v>
      </c>
      <c r="H11" s="13">
        <v>0</v>
      </c>
      <c r="I11" s="13">
        <v>573943</v>
      </c>
      <c r="J11" s="13">
        <v>263090</v>
      </c>
      <c r="K11" s="13">
        <v>837033</v>
      </c>
      <c r="L11" s="13">
        <v>0</v>
      </c>
      <c r="M11" s="13">
        <v>987728</v>
      </c>
      <c r="N11" s="13">
        <v>452765</v>
      </c>
      <c r="O11" s="13">
        <v>1440493</v>
      </c>
      <c r="P11" s="7"/>
      <c r="Q11" s="7"/>
      <c r="R11" s="12">
        <v>319</v>
      </c>
      <c r="S11" s="12" t="s">
        <v>18</v>
      </c>
      <c r="T11" s="12">
        <v>0</v>
      </c>
      <c r="U11" s="12">
        <v>42.5</v>
      </c>
      <c r="V11" s="12">
        <v>24.7</v>
      </c>
      <c r="W11" s="12">
        <v>67.2</v>
      </c>
      <c r="X11" s="13">
        <v>0</v>
      </c>
      <c r="Y11" s="13">
        <v>2940110</v>
      </c>
      <c r="Z11" s="13">
        <v>1705222</v>
      </c>
      <c r="AA11" s="13">
        <v>4645332</v>
      </c>
      <c r="AB11" s="35">
        <v>0</v>
      </c>
      <c r="AC11" s="35">
        <v>5051570</v>
      </c>
      <c r="AD11" s="35">
        <v>2929838</v>
      </c>
      <c r="AE11" s="35">
        <v>7981407</v>
      </c>
    </row>
    <row r="12" spans="2:31" ht="13.95" customHeight="1" x14ac:dyDescent="0.3">
      <c r="B12" s="12">
        <v>320</v>
      </c>
      <c r="C12" s="12" t="s">
        <v>19</v>
      </c>
      <c r="D12" s="12">
        <v>0</v>
      </c>
      <c r="E12" s="12">
        <v>126.2</v>
      </c>
      <c r="F12" s="12">
        <v>114.6</v>
      </c>
      <c r="G12" s="12">
        <v>240.8</v>
      </c>
      <c r="H12" s="13">
        <v>0</v>
      </c>
      <c r="I12" s="13">
        <v>3523293</v>
      </c>
      <c r="J12" s="13">
        <v>3199063</v>
      </c>
      <c r="K12" s="13">
        <v>6722356</v>
      </c>
      <c r="L12" s="13">
        <v>0</v>
      </c>
      <c r="M12" s="13">
        <v>5572339</v>
      </c>
      <c r="N12" s="13">
        <v>5059545</v>
      </c>
      <c r="O12" s="13">
        <v>10631884</v>
      </c>
      <c r="P12" s="7"/>
      <c r="Q12" s="7"/>
      <c r="R12" s="12">
        <v>320</v>
      </c>
      <c r="S12" s="12" t="s">
        <v>19</v>
      </c>
      <c r="T12" s="12">
        <v>0</v>
      </c>
      <c r="U12" s="12">
        <v>141.9</v>
      </c>
      <c r="V12" s="12">
        <v>172.9</v>
      </c>
      <c r="W12" s="12">
        <v>314.89999999999998</v>
      </c>
      <c r="X12" s="13">
        <v>0</v>
      </c>
      <c r="Y12" s="13">
        <v>3974533</v>
      </c>
      <c r="Z12" s="13">
        <v>4841352</v>
      </c>
      <c r="AA12" s="13">
        <v>8815884</v>
      </c>
      <c r="AB12" s="35">
        <v>0</v>
      </c>
      <c r="AC12" s="35">
        <v>6481547</v>
      </c>
      <c r="AD12" s="35">
        <v>7895128</v>
      </c>
      <c r="AE12" s="35">
        <v>14376675</v>
      </c>
    </row>
    <row r="13" spans="2:31" ht="13.95" customHeight="1" x14ac:dyDescent="0.3">
      <c r="B13" s="12">
        <v>332</v>
      </c>
      <c r="C13" s="12" t="s">
        <v>20</v>
      </c>
      <c r="D13" s="12">
        <v>0</v>
      </c>
      <c r="E13" s="12">
        <v>15.3</v>
      </c>
      <c r="F13" s="12">
        <v>7.4</v>
      </c>
      <c r="G13" s="12">
        <v>22.6</v>
      </c>
      <c r="H13" s="13">
        <v>0</v>
      </c>
      <c r="I13" s="13">
        <v>726387</v>
      </c>
      <c r="J13" s="13">
        <v>352233</v>
      </c>
      <c r="K13" s="13">
        <v>1078619</v>
      </c>
      <c r="L13" s="13">
        <v>0</v>
      </c>
      <c r="M13" s="13">
        <v>1025941</v>
      </c>
      <c r="N13" s="13">
        <v>497490</v>
      </c>
      <c r="O13" s="13">
        <v>1523431</v>
      </c>
      <c r="P13" s="7"/>
      <c r="Q13" s="7"/>
      <c r="R13" s="12">
        <v>332</v>
      </c>
      <c r="S13" s="12" t="s">
        <v>20</v>
      </c>
      <c r="T13" s="12">
        <v>0</v>
      </c>
      <c r="U13" s="12">
        <v>30.6</v>
      </c>
      <c r="V13" s="12">
        <v>19</v>
      </c>
      <c r="W13" s="12">
        <v>49.7</v>
      </c>
      <c r="X13" s="13">
        <v>0</v>
      </c>
      <c r="Y13" s="13">
        <v>1530375</v>
      </c>
      <c r="Z13" s="13">
        <v>949367</v>
      </c>
      <c r="AA13" s="13">
        <v>2479741</v>
      </c>
      <c r="AB13" s="35">
        <v>0</v>
      </c>
      <c r="AC13" s="35">
        <v>2112246</v>
      </c>
      <c r="AD13" s="35">
        <v>1310330</v>
      </c>
      <c r="AE13" s="35">
        <v>3422575</v>
      </c>
    </row>
    <row r="14" spans="2:31" ht="13.95" customHeight="1" x14ac:dyDescent="0.3">
      <c r="B14" s="12">
        <v>341</v>
      </c>
      <c r="C14" s="12" t="s">
        <v>21</v>
      </c>
      <c r="D14" s="12">
        <v>0</v>
      </c>
      <c r="E14" s="12">
        <v>6.9</v>
      </c>
      <c r="F14" s="12">
        <v>4.5</v>
      </c>
      <c r="G14" s="12">
        <v>11.5</v>
      </c>
      <c r="H14" s="13">
        <v>0</v>
      </c>
      <c r="I14" s="13">
        <v>375003</v>
      </c>
      <c r="J14" s="13">
        <v>243269</v>
      </c>
      <c r="K14" s="13">
        <v>618272</v>
      </c>
      <c r="L14" s="13">
        <v>0</v>
      </c>
      <c r="M14" s="13">
        <v>986133</v>
      </c>
      <c r="N14" s="13">
        <v>639718</v>
      </c>
      <c r="O14" s="13">
        <v>1625851</v>
      </c>
      <c r="P14" s="7"/>
      <c r="Q14" s="7"/>
      <c r="R14" s="12">
        <v>341</v>
      </c>
      <c r="S14" s="12" t="s">
        <v>21</v>
      </c>
      <c r="T14" s="12">
        <v>0</v>
      </c>
      <c r="U14" s="12">
        <v>14.1</v>
      </c>
      <c r="V14" s="12">
        <v>10.8</v>
      </c>
      <c r="W14" s="12">
        <v>24.9</v>
      </c>
      <c r="X14" s="13">
        <v>0</v>
      </c>
      <c r="Y14" s="13">
        <v>870551</v>
      </c>
      <c r="Z14" s="13">
        <v>669451</v>
      </c>
      <c r="AA14" s="13">
        <v>1540001</v>
      </c>
      <c r="AB14" s="35">
        <v>0</v>
      </c>
      <c r="AC14" s="35">
        <v>1832586</v>
      </c>
      <c r="AD14" s="35">
        <v>1409253</v>
      </c>
      <c r="AE14" s="35">
        <v>3241839</v>
      </c>
    </row>
    <row r="15" spans="2:31" ht="13.95" customHeight="1" x14ac:dyDescent="0.3">
      <c r="B15" s="12">
        <v>354</v>
      </c>
      <c r="C15" s="12" t="s">
        <v>22</v>
      </c>
      <c r="D15" s="12">
        <v>0</v>
      </c>
      <c r="E15" s="12">
        <v>9.4</v>
      </c>
      <c r="F15" s="12">
        <v>25.8</v>
      </c>
      <c r="G15" s="12">
        <v>35.200000000000003</v>
      </c>
      <c r="H15" s="13">
        <v>0</v>
      </c>
      <c r="I15" s="13">
        <v>378428</v>
      </c>
      <c r="J15" s="13">
        <v>1038197</v>
      </c>
      <c r="K15" s="13">
        <v>1416625</v>
      </c>
      <c r="L15" s="13">
        <v>0</v>
      </c>
      <c r="M15" s="13">
        <v>787016</v>
      </c>
      <c r="N15" s="13">
        <v>2159134</v>
      </c>
      <c r="O15" s="13">
        <v>2946149</v>
      </c>
      <c r="P15" s="7"/>
      <c r="Q15" s="7"/>
      <c r="R15" s="12">
        <v>354</v>
      </c>
      <c r="S15" s="12" t="s">
        <v>22</v>
      </c>
      <c r="T15" s="12">
        <v>0</v>
      </c>
      <c r="U15" s="12">
        <v>19.3</v>
      </c>
      <c r="V15" s="12">
        <v>57.2</v>
      </c>
      <c r="W15" s="12">
        <v>76.599999999999994</v>
      </c>
      <c r="X15" s="13">
        <v>0</v>
      </c>
      <c r="Y15" s="13">
        <v>1137410</v>
      </c>
      <c r="Z15" s="13">
        <v>3365263</v>
      </c>
      <c r="AA15" s="13">
        <v>4502673</v>
      </c>
      <c r="AB15" s="35">
        <v>0</v>
      </c>
      <c r="AC15" s="35">
        <v>2384999</v>
      </c>
      <c r="AD15" s="35">
        <v>7056514</v>
      </c>
      <c r="AE15" s="35">
        <v>9441513</v>
      </c>
    </row>
    <row r="16" spans="2:31" ht="13.95" customHeight="1" x14ac:dyDescent="0.3">
      <c r="B16" s="12">
        <v>360</v>
      </c>
      <c r="C16" s="12" t="s">
        <v>23</v>
      </c>
      <c r="D16" s="12">
        <v>0</v>
      </c>
      <c r="E16" s="12">
        <v>4.9000000000000004</v>
      </c>
      <c r="F16" s="12">
        <v>12.7</v>
      </c>
      <c r="G16" s="12">
        <v>17.600000000000001</v>
      </c>
      <c r="H16" s="13">
        <v>0</v>
      </c>
      <c r="I16" s="13">
        <v>98996</v>
      </c>
      <c r="J16" s="13">
        <v>255518</v>
      </c>
      <c r="K16" s="13">
        <v>354513</v>
      </c>
      <c r="L16" s="13">
        <v>0</v>
      </c>
      <c r="M16" s="13">
        <v>1974839</v>
      </c>
      <c r="N16" s="13">
        <v>5097266</v>
      </c>
      <c r="O16" s="13">
        <v>7072106</v>
      </c>
      <c r="P16" s="7"/>
      <c r="Q16" s="7"/>
      <c r="R16" s="12">
        <v>360</v>
      </c>
      <c r="S16" s="12" t="s">
        <v>23</v>
      </c>
      <c r="T16" s="12">
        <v>0</v>
      </c>
      <c r="U16" s="12">
        <v>20.5</v>
      </c>
      <c r="V16" s="12">
        <v>58.3</v>
      </c>
      <c r="W16" s="12">
        <v>78.900000000000006</v>
      </c>
      <c r="X16" s="13">
        <v>0</v>
      </c>
      <c r="Y16" s="13">
        <v>313578</v>
      </c>
      <c r="Z16" s="13">
        <v>890134</v>
      </c>
      <c r="AA16" s="13">
        <v>1203712</v>
      </c>
      <c r="AB16" s="35">
        <v>0</v>
      </c>
      <c r="AC16" s="35">
        <v>3970187</v>
      </c>
      <c r="AD16" s="35">
        <v>11269916</v>
      </c>
      <c r="AE16" s="35">
        <v>15240103</v>
      </c>
    </row>
    <row r="17" spans="2:31" ht="13.95" customHeight="1" x14ac:dyDescent="0.3">
      <c r="B17" s="12">
        <v>367</v>
      </c>
      <c r="C17" s="12" t="s">
        <v>24</v>
      </c>
      <c r="D17" s="12">
        <v>0</v>
      </c>
      <c r="E17" s="12">
        <v>39.9</v>
      </c>
      <c r="F17" s="12">
        <v>6.2</v>
      </c>
      <c r="G17" s="12">
        <v>46.1</v>
      </c>
      <c r="H17" s="13">
        <v>0</v>
      </c>
      <c r="I17" s="13">
        <v>1880586</v>
      </c>
      <c r="J17" s="13">
        <v>294111</v>
      </c>
      <c r="K17" s="13">
        <v>2174697</v>
      </c>
      <c r="L17" s="13">
        <v>0</v>
      </c>
      <c r="M17" s="13">
        <v>2263665</v>
      </c>
      <c r="N17" s="13">
        <v>354022</v>
      </c>
      <c r="O17" s="13">
        <v>2617687</v>
      </c>
      <c r="P17" s="7"/>
      <c r="Q17" s="7"/>
      <c r="R17" s="12">
        <v>367</v>
      </c>
      <c r="S17" s="12" t="s">
        <v>24</v>
      </c>
      <c r="T17" s="12">
        <v>0</v>
      </c>
      <c r="U17" s="12">
        <v>130.4</v>
      </c>
      <c r="V17" s="12">
        <v>33.6</v>
      </c>
      <c r="W17" s="12">
        <v>163.9</v>
      </c>
      <c r="X17" s="13">
        <v>0</v>
      </c>
      <c r="Y17" s="13">
        <v>7924581</v>
      </c>
      <c r="Z17" s="13">
        <v>2041618</v>
      </c>
      <c r="AA17" s="13">
        <v>9966199</v>
      </c>
      <c r="AB17" s="35">
        <v>0</v>
      </c>
      <c r="AC17" s="35">
        <v>9739089</v>
      </c>
      <c r="AD17" s="35">
        <v>2509092</v>
      </c>
      <c r="AE17" s="35">
        <v>12248181</v>
      </c>
    </row>
    <row r="18" spans="2:31" ht="13.95" customHeight="1" x14ac:dyDescent="0.3">
      <c r="B18" s="12">
        <v>381</v>
      </c>
      <c r="C18" s="12" t="s">
        <v>25</v>
      </c>
      <c r="D18" s="12">
        <v>0</v>
      </c>
      <c r="E18" s="12">
        <v>1.1000000000000001</v>
      </c>
      <c r="F18" s="12">
        <v>0.6</v>
      </c>
      <c r="G18" s="12">
        <v>1.7</v>
      </c>
      <c r="H18" s="13">
        <v>0</v>
      </c>
      <c r="I18" s="13">
        <v>64212</v>
      </c>
      <c r="J18" s="13">
        <v>37602</v>
      </c>
      <c r="K18" s="13">
        <v>101814</v>
      </c>
      <c r="L18" s="13">
        <v>0</v>
      </c>
      <c r="M18" s="13">
        <v>78232</v>
      </c>
      <c r="N18" s="13">
        <v>45812</v>
      </c>
      <c r="O18" s="13">
        <v>124043</v>
      </c>
      <c r="P18" s="7"/>
      <c r="Q18" s="7"/>
      <c r="R18" s="12">
        <v>381</v>
      </c>
      <c r="S18" s="12" t="s">
        <v>25</v>
      </c>
      <c r="T18" s="12">
        <v>0</v>
      </c>
      <c r="U18" s="12">
        <v>7.1</v>
      </c>
      <c r="V18" s="12">
        <v>4.8</v>
      </c>
      <c r="W18" s="12">
        <v>11.9</v>
      </c>
      <c r="X18" s="13">
        <v>0</v>
      </c>
      <c r="Y18" s="13">
        <v>730902</v>
      </c>
      <c r="Z18" s="13">
        <v>493326</v>
      </c>
      <c r="AA18" s="13">
        <v>1224229</v>
      </c>
      <c r="AB18" s="35">
        <v>0</v>
      </c>
      <c r="AC18" s="35">
        <v>890320</v>
      </c>
      <c r="AD18" s="35">
        <v>600926</v>
      </c>
      <c r="AE18" s="35">
        <v>1491246</v>
      </c>
    </row>
    <row r="19" spans="2:31" ht="13.95" customHeight="1" x14ac:dyDescent="0.3">
      <c r="B19" s="12">
        <v>382</v>
      </c>
      <c r="C19" s="12" t="s">
        <v>26</v>
      </c>
      <c r="D19" s="12">
        <v>0</v>
      </c>
      <c r="E19" s="12">
        <v>11.7</v>
      </c>
      <c r="F19" s="12">
        <v>6.5</v>
      </c>
      <c r="G19" s="12">
        <v>18.2</v>
      </c>
      <c r="H19" s="13">
        <v>0</v>
      </c>
      <c r="I19" s="13">
        <v>453548</v>
      </c>
      <c r="J19" s="13">
        <v>253083</v>
      </c>
      <c r="K19" s="13">
        <v>706631</v>
      </c>
      <c r="L19" s="13">
        <v>0</v>
      </c>
      <c r="M19" s="13">
        <v>663393</v>
      </c>
      <c r="N19" s="13">
        <v>370178</v>
      </c>
      <c r="O19" s="13">
        <v>1033571</v>
      </c>
      <c r="P19" s="7"/>
      <c r="Q19" s="7"/>
      <c r="R19" s="12">
        <v>382</v>
      </c>
      <c r="S19" s="12" t="s">
        <v>26</v>
      </c>
      <c r="T19" s="12">
        <v>0</v>
      </c>
      <c r="U19" s="12">
        <v>52.5</v>
      </c>
      <c r="V19" s="12">
        <v>38.799999999999997</v>
      </c>
      <c r="W19" s="12">
        <v>91.3</v>
      </c>
      <c r="X19" s="13">
        <v>0</v>
      </c>
      <c r="Y19" s="13">
        <v>1594583</v>
      </c>
      <c r="Z19" s="13">
        <v>1179205</v>
      </c>
      <c r="AA19" s="13">
        <v>2773789</v>
      </c>
      <c r="AB19" s="35">
        <v>0</v>
      </c>
      <c r="AC19" s="35">
        <v>2011297</v>
      </c>
      <c r="AD19" s="35">
        <v>1487368</v>
      </c>
      <c r="AE19" s="35">
        <v>3498666</v>
      </c>
    </row>
    <row r="20" spans="2:31" ht="13.95" customHeight="1" x14ac:dyDescent="0.3">
      <c r="B20" s="12">
        <v>391</v>
      </c>
      <c r="C20" s="12" t="s">
        <v>27</v>
      </c>
      <c r="D20" s="12">
        <v>0</v>
      </c>
      <c r="E20" s="12">
        <v>0.1</v>
      </c>
      <c r="F20" s="12">
        <v>8.1</v>
      </c>
      <c r="G20" s="12">
        <v>8.1999999999999993</v>
      </c>
      <c r="H20" s="13">
        <v>0</v>
      </c>
      <c r="I20" s="13">
        <v>1821</v>
      </c>
      <c r="J20" s="13">
        <v>131596</v>
      </c>
      <c r="K20" s="13">
        <v>133417</v>
      </c>
      <c r="L20" s="13">
        <v>0</v>
      </c>
      <c r="M20" s="13">
        <v>1973</v>
      </c>
      <c r="N20" s="13">
        <v>142551</v>
      </c>
      <c r="O20" s="13">
        <v>144524</v>
      </c>
      <c r="P20" s="7"/>
      <c r="Q20" s="7"/>
      <c r="R20" s="12">
        <v>391</v>
      </c>
      <c r="S20" s="12" t="s">
        <v>27</v>
      </c>
      <c r="T20" s="12">
        <v>0</v>
      </c>
      <c r="U20" s="12">
        <v>0.4</v>
      </c>
      <c r="V20" s="12">
        <v>25.1</v>
      </c>
      <c r="W20" s="12">
        <v>25.4</v>
      </c>
      <c r="X20" s="13">
        <v>0</v>
      </c>
      <c r="Y20" s="13">
        <v>10661</v>
      </c>
      <c r="Z20" s="13">
        <v>729124</v>
      </c>
      <c r="AA20" s="13">
        <v>739784</v>
      </c>
      <c r="AB20" s="35">
        <v>0</v>
      </c>
      <c r="AC20" s="35">
        <v>11331</v>
      </c>
      <c r="AD20" s="35">
        <v>774948</v>
      </c>
      <c r="AE20" s="35">
        <v>786279</v>
      </c>
    </row>
    <row r="21" spans="2:31" ht="13.95" customHeight="1" x14ac:dyDescent="0.3">
      <c r="B21" s="12">
        <v>394</v>
      </c>
      <c r="C21" s="12" t="s">
        <v>28</v>
      </c>
      <c r="D21" s="12">
        <v>0</v>
      </c>
      <c r="E21" s="12">
        <v>0</v>
      </c>
      <c r="F21" s="12">
        <v>116.9</v>
      </c>
      <c r="G21" s="12">
        <v>116.9</v>
      </c>
      <c r="H21" s="13">
        <v>0</v>
      </c>
      <c r="I21" s="13">
        <v>273</v>
      </c>
      <c r="J21" s="13">
        <v>5712762</v>
      </c>
      <c r="K21" s="13">
        <v>5713035</v>
      </c>
      <c r="L21" s="13">
        <v>0</v>
      </c>
      <c r="M21" s="13">
        <v>298</v>
      </c>
      <c r="N21" s="13">
        <v>6243410</v>
      </c>
      <c r="O21" s="13">
        <v>6243708</v>
      </c>
      <c r="P21" s="7"/>
      <c r="Q21" s="7"/>
      <c r="R21" s="12">
        <v>394</v>
      </c>
      <c r="S21" s="12" t="s">
        <v>28</v>
      </c>
      <c r="T21" s="12">
        <v>0</v>
      </c>
      <c r="U21" s="12">
        <v>0</v>
      </c>
      <c r="V21" s="12">
        <v>172</v>
      </c>
      <c r="W21" s="12">
        <v>172</v>
      </c>
      <c r="X21" s="13">
        <v>0</v>
      </c>
      <c r="Y21" s="13">
        <v>1076</v>
      </c>
      <c r="Z21" s="13">
        <v>8232026</v>
      </c>
      <c r="AA21" s="13">
        <v>8233102</v>
      </c>
      <c r="AB21" s="35">
        <v>0</v>
      </c>
      <c r="AC21" s="35">
        <v>1164</v>
      </c>
      <c r="AD21" s="35">
        <v>8906954</v>
      </c>
      <c r="AE21" s="35">
        <v>8908118</v>
      </c>
    </row>
    <row r="22" spans="2:31" ht="13.95" customHeight="1" x14ac:dyDescent="0.3">
      <c r="B22" s="12">
        <v>402</v>
      </c>
      <c r="C22" s="12" t="s">
        <v>29</v>
      </c>
      <c r="D22" s="12">
        <v>0</v>
      </c>
      <c r="E22" s="12">
        <v>0.9</v>
      </c>
      <c r="F22" s="12">
        <v>7</v>
      </c>
      <c r="G22" s="12">
        <v>8</v>
      </c>
      <c r="H22" s="13">
        <v>0</v>
      </c>
      <c r="I22" s="13">
        <v>13573</v>
      </c>
      <c r="J22" s="13">
        <v>102141</v>
      </c>
      <c r="K22" s="13">
        <v>115715</v>
      </c>
      <c r="L22" s="13">
        <v>0</v>
      </c>
      <c r="M22" s="13">
        <v>21249</v>
      </c>
      <c r="N22" s="13">
        <v>159899</v>
      </c>
      <c r="O22" s="13">
        <v>181148</v>
      </c>
      <c r="P22" s="7"/>
      <c r="Q22" s="7"/>
      <c r="R22" s="12">
        <v>402</v>
      </c>
      <c r="S22" s="12" t="s">
        <v>29</v>
      </c>
      <c r="T22" s="12">
        <v>0</v>
      </c>
      <c r="U22" s="12">
        <v>3.8</v>
      </c>
      <c r="V22" s="12">
        <v>24.1</v>
      </c>
      <c r="W22" s="12">
        <v>27.9</v>
      </c>
      <c r="X22" s="13">
        <v>0</v>
      </c>
      <c r="Y22" s="13">
        <v>82409</v>
      </c>
      <c r="Z22" s="13">
        <v>519176</v>
      </c>
      <c r="AA22" s="13">
        <v>601585</v>
      </c>
      <c r="AB22" s="35">
        <v>0</v>
      </c>
      <c r="AC22" s="35">
        <v>110518</v>
      </c>
      <c r="AD22" s="35">
        <v>696262</v>
      </c>
      <c r="AE22" s="35">
        <v>806780</v>
      </c>
    </row>
    <row r="23" spans="2:31" ht="13.95" customHeight="1" x14ac:dyDescent="0.3">
      <c r="B23" s="12">
        <v>411</v>
      </c>
      <c r="C23" s="12" t="s">
        <v>30</v>
      </c>
      <c r="D23" s="12">
        <v>0</v>
      </c>
      <c r="E23" s="12">
        <v>12.4</v>
      </c>
      <c r="F23" s="12">
        <v>68.900000000000006</v>
      </c>
      <c r="G23" s="12">
        <v>81.3</v>
      </c>
      <c r="H23" s="13">
        <v>0</v>
      </c>
      <c r="I23" s="13">
        <v>210360</v>
      </c>
      <c r="J23" s="13">
        <v>1165438</v>
      </c>
      <c r="K23" s="13">
        <v>1375798</v>
      </c>
      <c r="L23" s="13">
        <v>0</v>
      </c>
      <c r="M23" s="13">
        <v>305760</v>
      </c>
      <c r="N23" s="13">
        <v>1693974</v>
      </c>
      <c r="O23" s="13">
        <v>1999734</v>
      </c>
      <c r="P23" s="7"/>
      <c r="Q23" s="7"/>
      <c r="R23" s="12">
        <v>411</v>
      </c>
      <c r="S23" s="12" t="s">
        <v>30</v>
      </c>
      <c r="T23" s="12">
        <v>0</v>
      </c>
      <c r="U23" s="12">
        <v>17.7</v>
      </c>
      <c r="V23" s="12">
        <v>92.3</v>
      </c>
      <c r="W23" s="12">
        <v>110</v>
      </c>
      <c r="X23" s="13">
        <v>0</v>
      </c>
      <c r="Y23" s="13">
        <v>334515</v>
      </c>
      <c r="Z23" s="13">
        <v>1742345</v>
      </c>
      <c r="AA23" s="13">
        <v>2076860</v>
      </c>
      <c r="AB23" s="35">
        <v>0</v>
      </c>
      <c r="AC23" s="35">
        <v>486025</v>
      </c>
      <c r="AD23" s="35">
        <v>2531490</v>
      </c>
      <c r="AE23" s="35">
        <v>3017514</v>
      </c>
    </row>
    <row r="24" spans="2:31" ht="13.95" customHeight="1" x14ac:dyDescent="0.3">
      <c r="B24" s="12">
        <v>414</v>
      </c>
      <c r="C24" s="12" t="s">
        <v>31</v>
      </c>
      <c r="D24" s="12">
        <v>0</v>
      </c>
      <c r="E24" s="12">
        <v>19.5</v>
      </c>
      <c r="F24" s="12">
        <v>28.8</v>
      </c>
      <c r="G24" s="12">
        <v>48.2</v>
      </c>
      <c r="H24" s="13">
        <v>0</v>
      </c>
      <c r="I24" s="13">
        <v>478015</v>
      </c>
      <c r="J24" s="13">
        <v>706193</v>
      </c>
      <c r="K24" s="13">
        <v>1184208</v>
      </c>
      <c r="L24" s="13">
        <v>0</v>
      </c>
      <c r="M24" s="13">
        <v>518587</v>
      </c>
      <c r="N24" s="13">
        <v>766131</v>
      </c>
      <c r="O24" s="13">
        <v>1284718</v>
      </c>
      <c r="P24" s="7"/>
      <c r="Q24" s="7"/>
      <c r="R24" s="12">
        <v>414</v>
      </c>
      <c r="S24" s="12" t="s">
        <v>31</v>
      </c>
      <c r="T24" s="12">
        <v>0</v>
      </c>
      <c r="U24" s="12">
        <v>27.3</v>
      </c>
      <c r="V24" s="12">
        <v>47.4</v>
      </c>
      <c r="W24" s="12">
        <v>74.7</v>
      </c>
      <c r="X24" s="13">
        <v>0</v>
      </c>
      <c r="Y24" s="13">
        <v>875953</v>
      </c>
      <c r="Z24" s="13">
        <v>1519657</v>
      </c>
      <c r="AA24" s="13">
        <v>2395610</v>
      </c>
      <c r="AB24" s="35">
        <v>0</v>
      </c>
      <c r="AC24" s="35">
        <v>967155</v>
      </c>
      <c r="AD24" s="35">
        <v>1677879</v>
      </c>
      <c r="AE24" s="35">
        <v>2645035</v>
      </c>
    </row>
    <row r="25" spans="2:31" ht="13.95" customHeight="1" x14ac:dyDescent="0.3">
      <c r="B25" s="12">
        <v>427</v>
      </c>
      <c r="C25" s="12" t="s">
        <v>32</v>
      </c>
      <c r="D25" s="12">
        <v>0</v>
      </c>
      <c r="E25" s="12">
        <v>8.3000000000000007</v>
      </c>
      <c r="F25" s="12">
        <v>19.399999999999999</v>
      </c>
      <c r="G25" s="12">
        <v>27.6</v>
      </c>
      <c r="H25" s="13">
        <v>0</v>
      </c>
      <c r="I25" s="13">
        <v>443010</v>
      </c>
      <c r="J25" s="13">
        <v>1037502</v>
      </c>
      <c r="K25" s="13">
        <v>1480512</v>
      </c>
      <c r="L25" s="13">
        <v>0</v>
      </c>
      <c r="M25" s="13">
        <v>493987</v>
      </c>
      <c r="N25" s="13">
        <v>1156885</v>
      </c>
      <c r="O25" s="13">
        <v>1650872</v>
      </c>
      <c r="P25" s="7"/>
      <c r="Q25" s="7"/>
      <c r="R25" s="12">
        <v>427</v>
      </c>
      <c r="S25" s="12" t="s">
        <v>32</v>
      </c>
      <c r="T25" s="12">
        <v>0</v>
      </c>
      <c r="U25" s="12">
        <v>10.9</v>
      </c>
      <c r="V25" s="12">
        <v>24.2</v>
      </c>
      <c r="W25" s="12">
        <v>35.1</v>
      </c>
      <c r="X25" s="13">
        <v>0</v>
      </c>
      <c r="Y25" s="13">
        <v>633142</v>
      </c>
      <c r="Z25" s="13">
        <v>1407127</v>
      </c>
      <c r="AA25" s="13">
        <v>2040269</v>
      </c>
      <c r="AB25" s="35">
        <v>0</v>
      </c>
      <c r="AC25" s="35">
        <v>720290</v>
      </c>
      <c r="AD25" s="35">
        <v>1600810</v>
      </c>
      <c r="AE25" s="35">
        <v>2321101</v>
      </c>
    </row>
    <row r="26" spans="2:31" ht="12" customHeight="1" x14ac:dyDescent="0.3">
      <c r="B26" s="4"/>
      <c r="C26" s="5"/>
      <c r="D26" s="9"/>
      <c r="E26" s="9"/>
      <c r="F26" s="9"/>
      <c r="G26" s="9"/>
      <c r="H26" s="9"/>
      <c r="I26" s="9"/>
      <c r="J26" s="9"/>
      <c r="K26" s="9"/>
      <c r="L26" s="9"/>
      <c r="M26" s="7"/>
      <c r="N26" s="7"/>
      <c r="O26" s="7"/>
      <c r="P26" s="7"/>
      <c r="Q26" s="7"/>
    </row>
    <row r="27" spans="2:31" x14ac:dyDescent="0.3">
      <c r="C27" s="1" t="s">
        <v>41</v>
      </c>
      <c r="D27" s="7"/>
      <c r="E27" s="7"/>
      <c r="F27" s="7"/>
      <c r="G27" s="7"/>
      <c r="H27" s="7"/>
      <c r="I27" s="7"/>
      <c r="J27" s="7"/>
      <c r="K27" s="7"/>
      <c r="L27" s="7"/>
      <c r="M27" s="7"/>
      <c r="N27" s="7"/>
      <c r="O27" s="7"/>
      <c r="P27" s="7"/>
      <c r="Q27" s="7"/>
      <c r="R27" s="1" t="s">
        <v>41</v>
      </c>
    </row>
    <row r="28" spans="2:31" x14ac:dyDescent="0.3">
      <c r="D28" s="101" t="s">
        <v>1</v>
      </c>
      <c r="E28" s="101"/>
      <c r="F28" s="101"/>
      <c r="G28" s="101"/>
      <c r="H28" s="102" t="s">
        <v>33</v>
      </c>
      <c r="I28" s="102"/>
      <c r="J28" s="102"/>
      <c r="K28" s="102"/>
      <c r="L28" s="103" t="s">
        <v>35</v>
      </c>
      <c r="M28" s="103"/>
      <c r="N28" s="103"/>
      <c r="O28" s="103"/>
      <c r="P28" s="7"/>
      <c r="Q28" s="7"/>
      <c r="T28" s="101" t="s">
        <v>1</v>
      </c>
      <c r="U28" s="101"/>
      <c r="V28" s="101"/>
      <c r="W28" s="101"/>
      <c r="X28" s="102" t="s">
        <v>33</v>
      </c>
      <c r="Y28" s="102"/>
      <c r="Z28" s="102"/>
      <c r="AA28" s="102"/>
      <c r="AB28" s="103" t="s">
        <v>35</v>
      </c>
      <c r="AC28" s="103"/>
      <c r="AD28" s="103"/>
      <c r="AE28" s="103"/>
    </row>
    <row r="29" spans="2:31" x14ac:dyDescent="0.3">
      <c r="B29" s="10" t="s">
        <v>7</v>
      </c>
      <c r="C29" s="10" t="s">
        <v>8</v>
      </c>
      <c r="D29" s="14" t="s">
        <v>9</v>
      </c>
      <c r="E29" s="14" t="s">
        <v>10</v>
      </c>
      <c r="F29" s="14" t="s">
        <v>11</v>
      </c>
      <c r="G29" s="14" t="s">
        <v>12</v>
      </c>
      <c r="H29" s="15" t="s">
        <v>9</v>
      </c>
      <c r="I29" s="15" t="s">
        <v>10</v>
      </c>
      <c r="J29" s="15" t="s">
        <v>11</v>
      </c>
      <c r="K29" s="15" t="s">
        <v>12</v>
      </c>
      <c r="L29" s="16" t="s">
        <v>9</v>
      </c>
      <c r="M29" s="16" t="s">
        <v>10</v>
      </c>
      <c r="N29" s="16" t="s">
        <v>11</v>
      </c>
      <c r="O29" s="16" t="s">
        <v>12</v>
      </c>
      <c r="P29" s="7"/>
      <c r="Q29" s="7"/>
      <c r="R29" s="10" t="s">
        <v>7</v>
      </c>
      <c r="S29" s="10" t="s">
        <v>8</v>
      </c>
      <c r="T29" s="14" t="s">
        <v>9</v>
      </c>
      <c r="U29" s="14" t="s">
        <v>10</v>
      </c>
      <c r="V29" s="14" t="s">
        <v>11</v>
      </c>
      <c r="W29" s="14" t="s">
        <v>12</v>
      </c>
      <c r="X29" s="15" t="s">
        <v>9</v>
      </c>
      <c r="Y29" s="15" t="s">
        <v>10</v>
      </c>
      <c r="Z29" s="15" t="s">
        <v>11</v>
      </c>
      <c r="AA29" s="15" t="s">
        <v>12</v>
      </c>
      <c r="AB29" s="16" t="s">
        <v>9</v>
      </c>
      <c r="AC29" s="16" t="s">
        <v>10</v>
      </c>
      <c r="AD29" s="16" t="s">
        <v>11</v>
      </c>
      <c r="AE29" s="16" t="s">
        <v>12</v>
      </c>
    </row>
    <row r="30" spans="2:31" x14ac:dyDescent="0.3">
      <c r="B30" s="12">
        <v>0</v>
      </c>
      <c r="C30" s="12" t="s">
        <v>12</v>
      </c>
      <c r="D30" s="12">
        <v>550</v>
      </c>
      <c r="E30" s="12">
        <v>326</v>
      </c>
      <c r="F30" s="12">
        <v>279.2</v>
      </c>
      <c r="G30" s="11">
        <v>1155.2</v>
      </c>
      <c r="H30" s="13">
        <v>48525263</v>
      </c>
      <c r="I30" s="13">
        <v>12741846</v>
      </c>
      <c r="J30" s="13">
        <v>9656443</v>
      </c>
      <c r="K30" s="13">
        <v>70923552</v>
      </c>
      <c r="L30" s="13">
        <v>163542651</v>
      </c>
      <c r="M30" s="13">
        <v>20202131</v>
      </c>
      <c r="N30" s="13">
        <v>16401024</v>
      </c>
      <c r="O30" s="13">
        <v>200145805</v>
      </c>
      <c r="Q30" s="7"/>
      <c r="R30" s="12">
        <v>0</v>
      </c>
      <c r="S30" s="12" t="s">
        <v>12</v>
      </c>
      <c r="T30" s="34">
        <v>550</v>
      </c>
      <c r="U30" s="34">
        <v>700.8</v>
      </c>
      <c r="V30" s="34">
        <v>727.3</v>
      </c>
      <c r="W30" s="33">
        <v>1978.2</v>
      </c>
      <c r="X30" s="13">
        <v>62662914</v>
      </c>
      <c r="Y30" s="13">
        <v>33174047</v>
      </c>
      <c r="Z30" s="13">
        <v>27957901</v>
      </c>
      <c r="AA30" s="13">
        <v>123794862</v>
      </c>
      <c r="AB30" s="13">
        <v>220366038</v>
      </c>
      <c r="AC30" s="13">
        <v>52461332</v>
      </c>
      <c r="AD30" s="13">
        <v>49092176</v>
      </c>
      <c r="AE30" s="13">
        <v>321919545</v>
      </c>
    </row>
    <row r="31" spans="2:31" x14ac:dyDescent="0.3">
      <c r="B31" s="12">
        <v>1</v>
      </c>
      <c r="C31" s="12" t="s">
        <v>13</v>
      </c>
      <c r="D31" s="12">
        <v>0</v>
      </c>
      <c r="E31" s="12">
        <v>0.4</v>
      </c>
      <c r="F31" s="12">
        <v>1.3</v>
      </c>
      <c r="G31" s="12">
        <v>1.7</v>
      </c>
      <c r="H31" s="13">
        <v>0</v>
      </c>
      <c r="I31" s="13">
        <v>4212</v>
      </c>
      <c r="J31" s="13">
        <v>11990</v>
      </c>
      <c r="K31" s="13">
        <v>16202</v>
      </c>
      <c r="L31" s="13">
        <v>0</v>
      </c>
      <c r="M31" s="13">
        <v>7901</v>
      </c>
      <c r="N31" s="13">
        <v>22493</v>
      </c>
      <c r="O31" s="13">
        <v>30395</v>
      </c>
      <c r="Q31" s="7"/>
      <c r="R31" s="12">
        <v>1</v>
      </c>
      <c r="S31" s="12" t="s">
        <v>13</v>
      </c>
      <c r="T31" s="34">
        <v>0</v>
      </c>
      <c r="U31" s="34">
        <v>1</v>
      </c>
      <c r="V31" s="34">
        <v>2.1</v>
      </c>
      <c r="W31" s="34">
        <v>3.1</v>
      </c>
      <c r="X31" s="13">
        <v>0</v>
      </c>
      <c r="Y31" s="13">
        <v>14142</v>
      </c>
      <c r="Z31" s="13">
        <v>31450</v>
      </c>
      <c r="AA31" s="13">
        <v>45592</v>
      </c>
      <c r="AB31" s="13">
        <v>0</v>
      </c>
      <c r="AC31" s="13">
        <v>28288</v>
      </c>
      <c r="AD31" s="13">
        <v>62909</v>
      </c>
      <c r="AE31" s="13">
        <v>91197</v>
      </c>
    </row>
    <row r="32" spans="2:31" x14ac:dyDescent="0.3">
      <c r="B32" s="12">
        <v>20</v>
      </c>
      <c r="C32" s="12" t="s">
        <v>14</v>
      </c>
      <c r="D32" s="12">
        <v>0</v>
      </c>
      <c r="E32" s="12">
        <v>1.7</v>
      </c>
      <c r="F32" s="12">
        <v>0</v>
      </c>
      <c r="G32" s="12">
        <v>1.7</v>
      </c>
      <c r="H32" s="13">
        <v>0</v>
      </c>
      <c r="I32" s="13">
        <v>80256</v>
      </c>
      <c r="J32" s="13">
        <v>402</v>
      </c>
      <c r="K32" s="13">
        <v>80658</v>
      </c>
      <c r="L32" s="13">
        <v>0</v>
      </c>
      <c r="M32" s="13">
        <v>155838</v>
      </c>
      <c r="N32" s="13">
        <v>780</v>
      </c>
      <c r="O32" s="13">
        <v>156618</v>
      </c>
      <c r="R32" s="12">
        <v>20</v>
      </c>
      <c r="S32" s="12" t="s">
        <v>14</v>
      </c>
      <c r="T32" s="34">
        <v>0</v>
      </c>
      <c r="U32" s="34">
        <v>29.4</v>
      </c>
      <c r="V32" s="34">
        <v>0.3</v>
      </c>
      <c r="W32" s="34">
        <v>29.7</v>
      </c>
      <c r="X32" s="13">
        <v>0</v>
      </c>
      <c r="Y32" s="13">
        <v>1700214</v>
      </c>
      <c r="Z32" s="13">
        <v>17500</v>
      </c>
      <c r="AA32" s="13">
        <v>1717714</v>
      </c>
      <c r="AB32" s="13">
        <v>0</v>
      </c>
      <c r="AC32" s="13">
        <v>3662095</v>
      </c>
      <c r="AD32" s="13">
        <v>37693</v>
      </c>
      <c r="AE32" s="13">
        <v>3699788</v>
      </c>
    </row>
    <row r="33" spans="2:31" x14ac:dyDescent="0.3">
      <c r="B33" s="12">
        <v>33</v>
      </c>
      <c r="C33" s="12" t="s">
        <v>15</v>
      </c>
      <c r="D33" s="12">
        <v>550</v>
      </c>
      <c r="E33" s="12">
        <v>1.3</v>
      </c>
      <c r="F33" s="12">
        <v>1.5</v>
      </c>
      <c r="G33" s="12">
        <v>552.79999999999995</v>
      </c>
      <c r="H33" s="13">
        <v>48525263</v>
      </c>
      <c r="I33" s="13">
        <v>113221</v>
      </c>
      <c r="J33" s="13">
        <v>130160</v>
      </c>
      <c r="K33" s="13">
        <v>48768643</v>
      </c>
      <c r="L33" s="13">
        <v>163542651</v>
      </c>
      <c r="M33" s="13">
        <v>381584</v>
      </c>
      <c r="N33" s="13">
        <v>438672</v>
      </c>
      <c r="O33" s="13">
        <v>164362906</v>
      </c>
      <c r="R33" s="12">
        <v>33</v>
      </c>
      <c r="S33" s="12" t="s">
        <v>15</v>
      </c>
      <c r="T33" s="34">
        <v>550</v>
      </c>
      <c r="U33" s="34">
        <v>1.7</v>
      </c>
      <c r="V33" s="34">
        <v>2.7</v>
      </c>
      <c r="W33" s="34">
        <v>554.4</v>
      </c>
      <c r="X33" s="13">
        <v>62662914</v>
      </c>
      <c r="Y33" s="13">
        <v>194383</v>
      </c>
      <c r="Z33" s="13">
        <v>303038</v>
      </c>
      <c r="AA33" s="13">
        <v>63160334</v>
      </c>
      <c r="AB33" s="13">
        <v>220366038</v>
      </c>
      <c r="AC33" s="13">
        <v>683583</v>
      </c>
      <c r="AD33" s="13">
        <v>1065690</v>
      </c>
      <c r="AE33" s="13">
        <v>222115311</v>
      </c>
    </row>
    <row r="34" spans="2:31" x14ac:dyDescent="0.3">
      <c r="B34" s="12">
        <v>34</v>
      </c>
      <c r="C34" s="12" t="s">
        <v>16</v>
      </c>
      <c r="D34" s="12">
        <v>0</v>
      </c>
      <c r="E34" s="12">
        <v>17.399999999999999</v>
      </c>
      <c r="F34" s="12">
        <v>0.6</v>
      </c>
      <c r="G34" s="12">
        <v>18</v>
      </c>
      <c r="H34" s="13">
        <v>0</v>
      </c>
      <c r="I34" s="13">
        <v>819353</v>
      </c>
      <c r="J34" s="13">
        <v>26305</v>
      </c>
      <c r="K34" s="13">
        <v>845658</v>
      </c>
      <c r="L34" s="13">
        <v>0</v>
      </c>
      <c r="M34" s="13">
        <v>961587</v>
      </c>
      <c r="N34" s="13">
        <v>30872</v>
      </c>
      <c r="O34" s="13">
        <v>992459</v>
      </c>
      <c r="R34" s="12">
        <v>34</v>
      </c>
      <c r="S34" s="12" t="s">
        <v>16</v>
      </c>
      <c r="T34" s="34">
        <v>0</v>
      </c>
      <c r="U34" s="34">
        <v>29</v>
      </c>
      <c r="V34" s="34">
        <v>2.2999999999999998</v>
      </c>
      <c r="W34" s="34">
        <v>31.3</v>
      </c>
      <c r="X34" s="13">
        <v>0</v>
      </c>
      <c r="Y34" s="13">
        <v>1308379</v>
      </c>
      <c r="Z34" s="13">
        <v>104640</v>
      </c>
      <c r="AA34" s="13">
        <v>1413019</v>
      </c>
      <c r="AB34" s="13">
        <v>0</v>
      </c>
      <c r="AC34" s="13">
        <v>1536838</v>
      </c>
      <c r="AD34" s="13">
        <v>122912</v>
      </c>
      <c r="AE34" s="13">
        <v>1659750</v>
      </c>
    </row>
    <row r="35" spans="2:31" x14ac:dyDescent="0.3">
      <c r="B35" s="12">
        <v>41</v>
      </c>
      <c r="C35" s="12" t="s">
        <v>17</v>
      </c>
      <c r="D35" s="12">
        <v>0</v>
      </c>
      <c r="E35" s="12">
        <v>4.0999999999999996</v>
      </c>
      <c r="F35" s="12">
        <v>1.6</v>
      </c>
      <c r="G35" s="12">
        <v>5.7</v>
      </c>
      <c r="H35" s="13">
        <v>0</v>
      </c>
      <c r="I35" s="13">
        <v>257411</v>
      </c>
      <c r="J35" s="13">
        <v>100114</v>
      </c>
      <c r="K35" s="13">
        <v>357525</v>
      </c>
      <c r="L35" s="13">
        <v>0</v>
      </c>
      <c r="M35" s="13">
        <v>408057</v>
      </c>
      <c r="N35" s="13">
        <v>158705</v>
      </c>
      <c r="O35" s="13">
        <v>566762</v>
      </c>
      <c r="R35" s="12">
        <v>41</v>
      </c>
      <c r="S35" s="12" t="s">
        <v>17</v>
      </c>
      <c r="T35" s="34">
        <v>0</v>
      </c>
      <c r="U35" s="34">
        <v>17.600000000000001</v>
      </c>
      <c r="V35" s="34">
        <v>12.2</v>
      </c>
      <c r="W35" s="34">
        <v>29.9</v>
      </c>
      <c r="X35" s="13">
        <v>0</v>
      </c>
      <c r="Y35" s="13">
        <v>1215402</v>
      </c>
      <c r="Z35" s="13">
        <v>842369</v>
      </c>
      <c r="AA35" s="13">
        <v>2057771</v>
      </c>
      <c r="AB35" s="13">
        <v>0</v>
      </c>
      <c r="AC35" s="13">
        <v>2138438</v>
      </c>
      <c r="AD35" s="13">
        <v>1482104</v>
      </c>
      <c r="AE35" s="13">
        <v>3620542</v>
      </c>
    </row>
    <row r="36" spans="2:31" x14ac:dyDescent="0.3">
      <c r="B36" s="12">
        <v>319</v>
      </c>
      <c r="C36" s="12" t="s">
        <v>18</v>
      </c>
      <c r="D36" s="12">
        <v>0</v>
      </c>
      <c r="E36" s="12">
        <v>4.5999999999999996</v>
      </c>
      <c r="F36" s="12">
        <v>3.4</v>
      </c>
      <c r="G36" s="12">
        <v>8</v>
      </c>
      <c r="H36" s="13">
        <v>0</v>
      </c>
      <c r="I36" s="13">
        <v>230200</v>
      </c>
      <c r="J36" s="13">
        <v>168274</v>
      </c>
      <c r="K36" s="13">
        <v>398474</v>
      </c>
      <c r="L36" s="13">
        <v>0</v>
      </c>
      <c r="M36" s="13">
        <v>396163</v>
      </c>
      <c r="N36" s="13">
        <v>289591</v>
      </c>
      <c r="O36" s="13">
        <v>685754</v>
      </c>
      <c r="R36" s="12">
        <v>319</v>
      </c>
      <c r="S36" s="12" t="s">
        <v>18</v>
      </c>
      <c r="T36" s="34">
        <v>0</v>
      </c>
      <c r="U36" s="34">
        <v>19.5</v>
      </c>
      <c r="V36" s="34">
        <v>22</v>
      </c>
      <c r="W36" s="34">
        <v>41.5</v>
      </c>
      <c r="X36" s="13">
        <v>0</v>
      </c>
      <c r="Y36" s="13">
        <v>1348837</v>
      </c>
      <c r="Z36" s="13">
        <v>1519766</v>
      </c>
      <c r="AA36" s="13">
        <v>2868603</v>
      </c>
      <c r="AB36" s="13">
        <v>0</v>
      </c>
      <c r="AC36" s="13">
        <v>2317513</v>
      </c>
      <c r="AD36" s="13">
        <v>2611195</v>
      </c>
      <c r="AE36" s="13">
        <v>4928708</v>
      </c>
    </row>
    <row r="37" spans="2:31" x14ac:dyDescent="0.3">
      <c r="B37" s="12">
        <v>320</v>
      </c>
      <c r="C37" s="12" t="s">
        <v>19</v>
      </c>
      <c r="D37" s="12">
        <v>0</v>
      </c>
      <c r="E37" s="12">
        <v>3.9</v>
      </c>
      <c r="F37" s="12">
        <v>72.099999999999994</v>
      </c>
      <c r="G37" s="12">
        <v>76</v>
      </c>
      <c r="H37" s="13">
        <v>0</v>
      </c>
      <c r="I37" s="13">
        <v>108902</v>
      </c>
      <c r="J37" s="13">
        <v>2013461</v>
      </c>
      <c r="K37" s="13">
        <v>2122363</v>
      </c>
      <c r="L37" s="13">
        <v>0</v>
      </c>
      <c r="M37" s="13">
        <v>172237</v>
      </c>
      <c r="N37" s="13">
        <v>3184431</v>
      </c>
      <c r="O37" s="13">
        <v>3356668</v>
      </c>
      <c r="R37" s="12">
        <v>320</v>
      </c>
      <c r="S37" s="12" t="s">
        <v>19</v>
      </c>
      <c r="T37" s="34">
        <v>0</v>
      </c>
      <c r="U37" s="34">
        <v>6.6</v>
      </c>
      <c r="V37" s="34">
        <v>151</v>
      </c>
      <c r="W37" s="34">
        <v>157.6</v>
      </c>
      <c r="X37" s="13">
        <v>0</v>
      </c>
      <c r="Y37" s="13">
        <v>183848</v>
      </c>
      <c r="Z37" s="13">
        <v>4227787</v>
      </c>
      <c r="AA37" s="13">
        <v>4411635</v>
      </c>
      <c r="AB37" s="13">
        <v>0</v>
      </c>
      <c r="AC37" s="13">
        <v>299814</v>
      </c>
      <c r="AD37" s="13">
        <v>6894546</v>
      </c>
      <c r="AE37" s="13">
        <v>7194359</v>
      </c>
    </row>
    <row r="38" spans="2:31" x14ac:dyDescent="0.3">
      <c r="B38" s="12">
        <v>332</v>
      </c>
      <c r="C38" s="12" t="s">
        <v>20</v>
      </c>
      <c r="D38" s="12">
        <v>0</v>
      </c>
      <c r="E38" s="12">
        <v>90.3</v>
      </c>
      <c r="F38" s="12">
        <v>4.7</v>
      </c>
      <c r="G38" s="12">
        <v>94.9</v>
      </c>
      <c r="H38" s="13">
        <v>0</v>
      </c>
      <c r="I38" s="13">
        <v>4298406</v>
      </c>
      <c r="J38" s="13">
        <v>222764</v>
      </c>
      <c r="K38" s="13">
        <v>4521170</v>
      </c>
      <c r="L38" s="13">
        <v>0</v>
      </c>
      <c r="M38" s="13">
        <v>6071024</v>
      </c>
      <c r="N38" s="13">
        <v>314629</v>
      </c>
      <c r="O38" s="13">
        <v>6385653</v>
      </c>
      <c r="R38" s="12">
        <v>332</v>
      </c>
      <c r="S38" s="12" t="s">
        <v>20</v>
      </c>
      <c r="T38" s="34">
        <v>0</v>
      </c>
      <c r="U38" s="34">
        <v>162.6</v>
      </c>
      <c r="V38" s="34">
        <v>16.7</v>
      </c>
      <c r="W38" s="34">
        <v>179.3</v>
      </c>
      <c r="X38" s="13">
        <v>0</v>
      </c>
      <c r="Y38" s="13">
        <v>8121603</v>
      </c>
      <c r="Z38" s="13">
        <v>832339</v>
      </c>
      <c r="AA38" s="13">
        <v>8953942</v>
      </c>
      <c r="AB38" s="13">
        <v>0</v>
      </c>
      <c r="AC38" s="13">
        <v>11209556</v>
      </c>
      <c r="AD38" s="13">
        <v>1148806</v>
      </c>
      <c r="AE38" s="13">
        <v>12358363</v>
      </c>
    </row>
    <row r="39" spans="2:31" x14ac:dyDescent="0.3">
      <c r="B39" s="12">
        <v>341</v>
      </c>
      <c r="C39" s="12" t="s">
        <v>21</v>
      </c>
      <c r="D39" s="12">
        <v>0</v>
      </c>
      <c r="E39" s="12">
        <v>6.4</v>
      </c>
      <c r="F39" s="12">
        <v>2.9</v>
      </c>
      <c r="G39" s="12">
        <v>9.1999999999999993</v>
      </c>
      <c r="H39" s="13">
        <v>0</v>
      </c>
      <c r="I39" s="13">
        <v>344091</v>
      </c>
      <c r="J39" s="13">
        <v>154985</v>
      </c>
      <c r="K39" s="13">
        <v>499076</v>
      </c>
      <c r="L39" s="13">
        <v>0</v>
      </c>
      <c r="M39" s="13">
        <v>904847</v>
      </c>
      <c r="N39" s="13">
        <v>407559</v>
      </c>
      <c r="O39" s="13">
        <v>1312405</v>
      </c>
      <c r="R39" s="12">
        <v>341</v>
      </c>
      <c r="S39" s="12" t="s">
        <v>21</v>
      </c>
      <c r="T39" s="34">
        <v>0</v>
      </c>
      <c r="U39" s="34">
        <v>13.9</v>
      </c>
      <c r="V39" s="34">
        <v>9.6</v>
      </c>
      <c r="W39" s="34">
        <v>23.5</v>
      </c>
      <c r="X39" s="13">
        <v>0</v>
      </c>
      <c r="Y39" s="13">
        <v>861793</v>
      </c>
      <c r="Z39" s="13">
        <v>591901</v>
      </c>
      <c r="AA39" s="13">
        <v>1453694</v>
      </c>
      <c r="AB39" s="13">
        <v>0</v>
      </c>
      <c r="AC39" s="13">
        <v>1814150</v>
      </c>
      <c r="AD39" s="13">
        <v>1246004</v>
      </c>
      <c r="AE39" s="13">
        <v>3060154</v>
      </c>
    </row>
    <row r="40" spans="2:31" x14ac:dyDescent="0.3">
      <c r="B40" s="12">
        <v>354</v>
      </c>
      <c r="C40" s="12" t="s">
        <v>22</v>
      </c>
      <c r="D40" s="12">
        <v>0</v>
      </c>
      <c r="E40" s="12">
        <v>29.4</v>
      </c>
      <c r="F40" s="12">
        <v>16.3</v>
      </c>
      <c r="G40" s="12">
        <v>45.7</v>
      </c>
      <c r="H40" s="13">
        <v>0</v>
      </c>
      <c r="I40" s="13">
        <v>1185186</v>
      </c>
      <c r="J40" s="13">
        <v>657061</v>
      </c>
      <c r="K40" s="13">
        <v>1842247</v>
      </c>
      <c r="L40" s="13">
        <v>0</v>
      </c>
      <c r="M40" s="13">
        <v>2464826</v>
      </c>
      <c r="N40" s="13">
        <v>1366488</v>
      </c>
      <c r="O40" s="13">
        <v>3831313</v>
      </c>
      <c r="R40" s="12">
        <v>354</v>
      </c>
      <c r="S40" s="12" t="s">
        <v>22</v>
      </c>
      <c r="T40" s="34">
        <v>0</v>
      </c>
      <c r="U40" s="34">
        <v>52.8</v>
      </c>
      <c r="V40" s="34">
        <v>50.3</v>
      </c>
      <c r="W40" s="34">
        <v>103.1</v>
      </c>
      <c r="X40" s="13">
        <v>0</v>
      </c>
      <c r="Y40" s="13">
        <v>3104196</v>
      </c>
      <c r="Z40" s="13">
        <v>2956042</v>
      </c>
      <c r="AA40" s="13">
        <v>6060238</v>
      </c>
      <c r="AB40" s="13">
        <v>0</v>
      </c>
      <c r="AC40" s="13">
        <v>6509091</v>
      </c>
      <c r="AD40" s="13">
        <v>6198431</v>
      </c>
      <c r="AE40" s="13">
        <v>12707522</v>
      </c>
    </row>
    <row r="41" spans="2:31" x14ac:dyDescent="0.3">
      <c r="B41" s="12">
        <v>360</v>
      </c>
      <c r="C41" s="12" t="s">
        <v>23</v>
      </c>
      <c r="D41" s="12">
        <v>0</v>
      </c>
      <c r="E41" s="12">
        <v>4.2</v>
      </c>
      <c r="F41" s="12">
        <v>8.1</v>
      </c>
      <c r="G41" s="12">
        <v>12.2</v>
      </c>
      <c r="H41" s="13">
        <v>0</v>
      </c>
      <c r="I41" s="13">
        <v>84285</v>
      </c>
      <c r="J41" s="13">
        <v>161894</v>
      </c>
      <c r="K41" s="13">
        <v>246178</v>
      </c>
      <c r="L41" s="13">
        <v>0</v>
      </c>
      <c r="M41" s="13">
        <v>1681380</v>
      </c>
      <c r="N41" s="13">
        <v>3229577</v>
      </c>
      <c r="O41" s="13">
        <v>4910957</v>
      </c>
      <c r="R41" s="12">
        <v>360</v>
      </c>
      <c r="S41" s="12" t="s">
        <v>23</v>
      </c>
      <c r="T41" s="34">
        <v>0</v>
      </c>
      <c r="U41" s="34">
        <v>20.100000000000001</v>
      </c>
      <c r="V41" s="34">
        <v>51.2</v>
      </c>
      <c r="W41" s="34">
        <v>71.400000000000006</v>
      </c>
      <c r="X41" s="13">
        <v>0</v>
      </c>
      <c r="Y41" s="13">
        <v>307079</v>
      </c>
      <c r="Z41" s="13">
        <v>781876</v>
      </c>
      <c r="AA41" s="13">
        <v>1088955</v>
      </c>
      <c r="AB41" s="13">
        <v>0</v>
      </c>
      <c r="AC41" s="13">
        <v>3887900</v>
      </c>
      <c r="AD41" s="13">
        <v>9899274</v>
      </c>
      <c r="AE41" s="13">
        <v>13787174</v>
      </c>
    </row>
    <row r="42" spans="2:31" x14ac:dyDescent="0.3">
      <c r="B42" s="12">
        <v>367</v>
      </c>
      <c r="C42" s="12" t="s">
        <v>24</v>
      </c>
      <c r="D42" s="12">
        <v>0</v>
      </c>
      <c r="E42" s="12">
        <v>39</v>
      </c>
      <c r="F42" s="12">
        <v>4</v>
      </c>
      <c r="G42" s="12">
        <v>42.9</v>
      </c>
      <c r="H42" s="13">
        <v>0</v>
      </c>
      <c r="I42" s="13">
        <v>1837979</v>
      </c>
      <c r="J42" s="13">
        <v>187095</v>
      </c>
      <c r="K42" s="13">
        <v>2025075</v>
      </c>
      <c r="L42" s="13">
        <v>0</v>
      </c>
      <c r="M42" s="13">
        <v>2212379</v>
      </c>
      <c r="N42" s="13">
        <v>225207</v>
      </c>
      <c r="O42" s="13">
        <v>2437586</v>
      </c>
      <c r="R42" s="12">
        <v>367</v>
      </c>
      <c r="S42" s="12" t="s">
        <v>24</v>
      </c>
      <c r="T42" s="34">
        <v>0</v>
      </c>
      <c r="U42" s="34">
        <v>135.6</v>
      </c>
      <c r="V42" s="34">
        <v>29.6</v>
      </c>
      <c r="W42" s="34">
        <v>165.2</v>
      </c>
      <c r="X42" s="13">
        <v>0</v>
      </c>
      <c r="Y42" s="13">
        <v>8240945</v>
      </c>
      <c r="Z42" s="13">
        <v>1801162</v>
      </c>
      <c r="AA42" s="13">
        <v>10042106</v>
      </c>
      <c r="AB42" s="13">
        <v>0</v>
      </c>
      <c r="AC42" s="13">
        <v>10127892</v>
      </c>
      <c r="AD42" s="13">
        <v>2213578</v>
      </c>
      <c r="AE42" s="13">
        <v>12341470</v>
      </c>
    </row>
    <row r="43" spans="2:31" x14ac:dyDescent="0.3">
      <c r="B43" s="12">
        <v>381</v>
      </c>
      <c r="C43" s="12" t="s">
        <v>25</v>
      </c>
      <c r="D43" s="12">
        <v>0</v>
      </c>
      <c r="E43" s="12">
        <v>0.6</v>
      </c>
      <c r="F43" s="12">
        <v>0.4</v>
      </c>
      <c r="G43" s="12">
        <v>1</v>
      </c>
      <c r="H43" s="13">
        <v>0</v>
      </c>
      <c r="I43" s="13">
        <v>34249</v>
      </c>
      <c r="J43" s="13">
        <v>23902</v>
      </c>
      <c r="K43" s="13">
        <v>58151</v>
      </c>
      <c r="L43" s="13">
        <v>0</v>
      </c>
      <c r="M43" s="13">
        <v>41727</v>
      </c>
      <c r="N43" s="13">
        <v>29120</v>
      </c>
      <c r="O43" s="13">
        <v>70847</v>
      </c>
      <c r="R43" s="12">
        <v>381</v>
      </c>
      <c r="S43" s="12" t="s">
        <v>25</v>
      </c>
      <c r="T43" s="34">
        <v>0</v>
      </c>
      <c r="U43" s="34">
        <v>5.0999999999999996</v>
      </c>
      <c r="V43" s="34">
        <v>4.2</v>
      </c>
      <c r="W43" s="34">
        <v>9.4</v>
      </c>
      <c r="X43" s="13">
        <v>0</v>
      </c>
      <c r="Y43" s="13">
        <v>529262</v>
      </c>
      <c r="Z43" s="13">
        <v>435445</v>
      </c>
      <c r="AA43" s="13">
        <v>964706</v>
      </c>
      <c r="AB43" s="13">
        <v>0</v>
      </c>
      <c r="AC43" s="13">
        <v>644699</v>
      </c>
      <c r="AD43" s="13">
        <v>530420</v>
      </c>
      <c r="AE43" s="13">
        <v>1175119</v>
      </c>
    </row>
    <row r="44" spans="2:31" x14ac:dyDescent="0.3">
      <c r="B44" s="12">
        <v>382</v>
      </c>
      <c r="C44" s="12" t="s">
        <v>26</v>
      </c>
      <c r="D44" s="12">
        <v>0</v>
      </c>
      <c r="E44" s="12">
        <v>16.899999999999999</v>
      </c>
      <c r="F44" s="12">
        <v>4.0999999999999996</v>
      </c>
      <c r="G44" s="12">
        <v>21</v>
      </c>
      <c r="H44" s="13">
        <v>0</v>
      </c>
      <c r="I44" s="13">
        <v>653270</v>
      </c>
      <c r="J44" s="13">
        <v>160571</v>
      </c>
      <c r="K44" s="13">
        <v>813841</v>
      </c>
      <c r="L44" s="13">
        <v>0</v>
      </c>
      <c r="M44" s="13">
        <v>955521</v>
      </c>
      <c r="N44" s="13">
        <v>234864</v>
      </c>
      <c r="O44" s="13">
        <v>1190385</v>
      </c>
      <c r="R44" s="12">
        <v>382</v>
      </c>
      <c r="S44" s="12" t="s">
        <v>26</v>
      </c>
      <c r="T44" s="34">
        <v>0</v>
      </c>
      <c r="U44" s="34">
        <v>73.900000000000006</v>
      </c>
      <c r="V44" s="34">
        <v>34.1</v>
      </c>
      <c r="W44" s="34">
        <v>108.1</v>
      </c>
      <c r="X44" s="13">
        <v>0</v>
      </c>
      <c r="Y44" s="13">
        <v>2247216</v>
      </c>
      <c r="Z44" s="13">
        <v>1037594</v>
      </c>
      <c r="AA44" s="13">
        <v>3284810</v>
      </c>
      <c r="AB44" s="13">
        <v>0</v>
      </c>
      <c r="AC44" s="13">
        <v>2834483</v>
      </c>
      <c r="AD44" s="13">
        <v>1308750</v>
      </c>
      <c r="AE44" s="13">
        <v>4143233</v>
      </c>
    </row>
    <row r="45" spans="2:31" x14ac:dyDescent="0.3">
      <c r="B45" s="12">
        <v>391</v>
      </c>
      <c r="C45" s="12" t="s">
        <v>27</v>
      </c>
      <c r="D45" s="12">
        <v>0</v>
      </c>
      <c r="E45" s="12">
        <v>1.7</v>
      </c>
      <c r="F45" s="12">
        <v>5.0999999999999996</v>
      </c>
      <c r="G45" s="12">
        <v>6.8</v>
      </c>
      <c r="H45" s="13">
        <v>0</v>
      </c>
      <c r="I45" s="13">
        <v>27887</v>
      </c>
      <c r="J45" s="13">
        <v>82501</v>
      </c>
      <c r="K45" s="13">
        <v>110388</v>
      </c>
      <c r="L45" s="13">
        <v>0</v>
      </c>
      <c r="M45" s="13">
        <v>30208</v>
      </c>
      <c r="N45" s="13">
        <v>89369</v>
      </c>
      <c r="O45" s="13">
        <v>119577</v>
      </c>
      <c r="R45" s="12">
        <v>391</v>
      </c>
      <c r="S45" s="12" t="s">
        <v>27</v>
      </c>
      <c r="T45" s="34">
        <v>0</v>
      </c>
      <c r="U45" s="34">
        <v>4.2</v>
      </c>
      <c r="V45" s="34">
        <v>21.7</v>
      </c>
      <c r="W45" s="34">
        <v>25.9</v>
      </c>
      <c r="X45" s="13">
        <v>0</v>
      </c>
      <c r="Y45" s="13">
        <v>123050</v>
      </c>
      <c r="Z45" s="13">
        <v>630254</v>
      </c>
      <c r="AA45" s="13">
        <v>753304</v>
      </c>
      <c r="AB45" s="13">
        <v>0</v>
      </c>
      <c r="AC45" s="13">
        <v>130784</v>
      </c>
      <c r="AD45" s="13">
        <v>669864</v>
      </c>
      <c r="AE45" s="13">
        <v>800648</v>
      </c>
    </row>
    <row r="46" spans="2:31" x14ac:dyDescent="0.3">
      <c r="B46" s="12">
        <v>394</v>
      </c>
      <c r="C46" s="12" t="s">
        <v>28</v>
      </c>
      <c r="D46" s="12">
        <v>0</v>
      </c>
      <c r="E46" s="12">
        <v>0</v>
      </c>
      <c r="F46" s="12">
        <v>74.599999999999994</v>
      </c>
      <c r="G46" s="12">
        <v>74.599999999999994</v>
      </c>
      <c r="H46" s="13">
        <v>0</v>
      </c>
      <c r="I46" s="13">
        <v>260</v>
      </c>
      <c r="J46" s="13">
        <v>3643062</v>
      </c>
      <c r="K46" s="13">
        <v>3643321</v>
      </c>
      <c r="L46" s="13">
        <v>0</v>
      </c>
      <c r="M46" s="13">
        <v>284</v>
      </c>
      <c r="N46" s="13">
        <v>3981459</v>
      </c>
      <c r="O46" s="13">
        <v>3981743</v>
      </c>
      <c r="R46" s="12">
        <v>394</v>
      </c>
      <c r="S46" s="12" t="s">
        <v>28</v>
      </c>
      <c r="T46" s="34">
        <v>0</v>
      </c>
      <c r="U46" s="34">
        <v>0</v>
      </c>
      <c r="V46" s="34">
        <v>152.1</v>
      </c>
      <c r="W46" s="34">
        <v>152.1</v>
      </c>
      <c r="X46" s="13">
        <v>0</v>
      </c>
      <c r="Y46" s="13">
        <v>1122</v>
      </c>
      <c r="Z46" s="13">
        <v>7279535</v>
      </c>
      <c r="AA46" s="13">
        <v>7280657</v>
      </c>
      <c r="AB46" s="13">
        <v>0</v>
      </c>
      <c r="AC46" s="13">
        <v>1214</v>
      </c>
      <c r="AD46" s="13">
        <v>7876371</v>
      </c>
      <c r="AE46" s="13">
        <v>7877584</v>
      </c>
    </row>
    <row r="47" spans="2:31" x14ac:dyDescent="0.3">
      <c r="B47" s="12">
        <v>402</v>
      </c>
      <c r="C47" s="12" t="s">
        <v>29</v>
      </c>
      <c r="D47" s="12">
        <v>0</v>
      </c>
      <c r="E47" s="12">
        <v>1.7</v>
      </c>
      <c r="F47" s="12">
        <v>4.4000000000000004</v>
      </c>
      <c r="G47" s="12">
        <v>6.2</v>
      </c>
      <c r="H47" s="13">
        <v>0</v>
      </c>
      <c r="I47" s="13">
        <v>24678</v>
      </c>
      <c r="J47" s="13">
        <v>64469</v>
      </c>
      <c r="K47" s="13">
        <v>89146</v>
      </c>
      <c r="L47" s="13">
        <v>0</v>
      </c>
      <c r="M47" s="13">
        <v>38632</v>
      </c>
      <c r="N47" s="13">
        <v>100924</v>
      </c>
      <c r="O47" s="13">
        <v>139556</v>
      </c>
      <c r="R47" s="12">
        <v>402</v>
      </c>
      <c r="S47" s="12" t="s">
        <v>29</v>
      </c>
      <c r="T47" s="34">
        <v>0</v>
      </c>
      <c r="U47" s="34">
        <v>6.1</v>
      </c>
      <c r="V47" s="34">
        <v>21</v>
      </c>
      <c r="W47" s="34">
        <v>27.1</v>
      </c>
      <c r="X47" s="13">
        <v>0</v>
      </c>
      <c r="Y47" s="13">
        <v>131303</v>
      </c>
      <c r="Z47" s="13">
        <v>453665</v>
      </c>
      <c r="AA47" s="13">
        <v>584968</v>
      </c>
      <c r="AB47" s="13">
        <v>0</v>
      </c>
      <c r="AC47" s="13">
        <v>176089</v>
      </c>
      <c r="AD47" s="13">
        <v>608407</v>
      </c>
      <c r="AE47" s="13">
        <v>784496</v>
      </c>
    </row>
    <row r="48" spans="2:31" x14ac:dyDescent="0.3">
      <c r="B48" s="12">
        <v>411</v>
      </c>
      <c r="C48" s="12" t="s">
        <v>30</v>
      </c>
      <c r="D48" s="12">
        <v>0</v>
      </c>
      <c r="E48" s="12">
        <v>67.400000000000006</v>
      </c>
      <c r="F48" s="12">
        <v>43.6</v>
      </c>
      <c r="G48" s="12">
        <v>111.1</v>
      </c>
      <c r="H48" s="13">
        <v>0</v>
      </c>
      <c r="I48" s="13">
        <v>1140843</v>
      </c>
      <c r="J48" s="13">
        <v>738178</v>
      </c>
      <c r="K48" s="13">
        <v>1879021</v>
      </c>
      <c r="L48" s="13">
        <v>0</v>
      </c>
      <c r="M48" s="13">
        <v>1658225</v>
      </c>
      <c r="N48" s="13">
        <v>1072949</v>
      </c>
      <c r="O48" s="13">
        <v>2731173</v>
      </c>
      <c r="R48" s="12">
        <v>411</v>
      </c>
      <c r="S48" s="12" t="s">
        <v>30</v>
      </c>
      <c r="T48" s="34">
        <v>0</v>
      </c>
      <c r="U48" s="34">
        <v>76</v>
      </c>
      <c r="V48" s="34">
        <v>81.099999999999994</v>
      </c>
      <c r="W48" s="34">
        <v>157.1</v>
      </c>
      <c r="X48" s="13">
        <v>0</v>
      </c>
      <c r="Y48" s="13">
        <v>1435753</v>
      </c>
      <c r="Z48" s="13">
        <v>1530847</v>
      </c>
      <c r="AA48" s="13">
        <v>2966599</v>
      </c>
      <c r="AB48" s="13">
        <v>0</v>
      </c>
      <c r="AC48" s="13">
        <v>2086035</v>
      </c>
      <c r="AD48" s="13">
        <v>2224199</v>
      </c>
      <c r="AE48" s="13">
        <v>4310235</v>
      </c>
    </row>
    <row r="49" spans="2:31" x14ac:dyDescent="0.3">
      <c r="B49" s="12">
        <v>414</v>
      </c>
      <c r="C49" s="12" t="s">
        <v>31</v>
      </c>
      <c r="D49" s="12">
        <v>0</v>
      </c>
      <c r="E49" s="12">
        <v>13.1</v>
      </c>
      <c r="F49" s="12">
        <v>18.3</v>
      </c>
      <c r="G49" s="12">
        <v>31.4</v>
      </c>
      <c r="H49" s="13">
        <v>0</v>
      </c>
      <c r="I49" s="13">
        <v>321961</v>
      </c>
      <c r="J49" s="13">
        <v>449108</v>
      </c>
      <c r="K49" s="13">
        <v>771069</v>
      </c>
      <c r="L49" s="13">
        <v>0</v>
      </c>
      <c r="M49" s="13">
        <v>349288</v>
      </c>
      <c r="N49" s="13">
        <v>487226</v>
      </c>
      <c r="O49" s="13">
        <v>836514</v>
      </c>
      <c r="R49" s="12">
        <v>414</v>
      </c>
      <c r="S49" s="12" t="s">
        <v>31</v>
      </c>
      <c r="T49" s="34">
        <v>0</v>
      </c>
      <c r="U49" s="34">
        <v>20.9</v>
      </c>
      <c r="V49" s="34">
        <v>41.8</v>
      </c>
      <c r="W49" s="34">
        <v>62.7</v>
      </c>
      <c r="X49" s="13">
        <v>0</v>
      </c>
      <c r="Y49" s="13">
        <v>670067</v>
      </c>
      <c r="Z49" s="13">
        <v>1338825</v>
      </c>
      <c r="AA49" s="13">
        <v>2008892</v>
      </c>
      <c r="AB49" s="13">
        <v>0</v>
      </c>
      <c r="AC49" s="13">
        <v>739833</v>
      </c>
      <c r="AD49" s="13">
        <v>1478219</v>
      </c>
      <c r="AE49" s="13">
        <v>2218052</v>
      </c>
    </row>
    <row r="50" spans="2:31" x14ac:dyDescent="0.3">
      <c r="B50" s="12">
        <v>427</v>
      </c>
      <c r="C50" s="12" t="s">
        <v>32</v>
      </c>
      <c r="D50" s="12">
        <v>0</v>
      </c>
      <c r="E50" s="12">
        <v>21.9</v>
      </c>
      <c r="F50" s="12">
        <v>12.3</v>
      </c>
      <c r="G50" s="12">
        <v>34.299999999999997</v>
      </c>
      <c r="H50" s="13">
        <v>0</v>
      </c>
      <c r="I50" s="13">
        <v>1175196</v>
      </c>
      <c r="J50" s="13">
        <v>660148</v>
      </c>
      <c r="K50" s="13">
        <v>1835345</v>
      </c>
      <c r="L50" s="13">
        <v>0</v>
      </c>
      <c r="M50" s="13">
        <v>1310424</v>
      </c>
      <c r="N50" s="13">
        <v>736110</v>
      </c>
      <c r="O50" s="13">
        <v>2046534</v>
      </c>
      <c r="R50" s="12">
        <v>427</v>
      </c>
      <c r="S50" s="12" t="s">
        <v>32</v>
      </c>
      <c r="T50" s="34">
        <v>0</v>
      </c>
      <c r="U50" s="34">
        <v>24.7</v>
      </c>
      <c r="V50" s="34">
        <v>21.3</v>
      </c>
      <c r="W50" s="34">
        <v>46</v>
      </c>
      <c r="X50" s="13">
        <v>0</v>
      </c>
      <c r="Y50" s="13">
        <v>1435455</v>
      </c>
      <c r="Z50" s="13">
        <v>1241867</v>
      </c>
      <c r="AA50" s="13">
        <v>2677322</v>
      </c>
      <c r="AB50" s="13">
        <v>0</v>
      </c>
      <c r="AC50" s="13">
        <v>1633037</v>
      </c>
      <c r="AD50" s="13">
        <v>1412804</v>
      </c>
      <c r="AE50" s="13">
        <v>3045841</v>
      </c>
    </row>
    <row r="51" spans="2:31" x14ac:dyDescent="0.3">
      <c r="S51" s="4"/>
    </row>
    <row r="52" spans="2:31" x14ac:dyDescent="0.3">
      <c r="T52" s="4"/>
    </row>
    <row r="53" spans="2:31" x14ac:dyDescent="0.3">
      <c r="S53" s="3"/>
      <c r="T53" s="3"/>
      <c r="U53" s="3"/>
      <c r="V53" s="3"/>
      <c r="W53" s="3"/>
      <c r="Y53" s="36"/>
      <c r="Z53" s="36"/>
      <c r="AA53" s="36"/>
      <c r="AB53" s="36"/>
      <c r="AC53" s="36"/>
    </row>
    <row r="54" spans="2:31" x14ac:dyDescent="0.3">
      <c r="S54" s="4"/>
      <c r="Y54" s="37"/>
    </row>
    <row r="55" spans="2:31" x14ac:dyDescent="0.3">
      <c r="D55" s="3"/>
      <c r="E55" s="3"/>
      <c r="F55" s="3"/>
      <c r="G55" s="3"/>
      <c r="H55" s="3"/>
      <c r="I55" s="3"/>
      <c r="J55" s="3"/>
      <c r="K55" s="3"/>
      <c r="L55" s="3"/>
      <c r="S55" s="4"/>
      <c r="T55" s="3"/>
      <c r="U55" s="3"/>
      <c r="V55" s="3"/>
      <c r="W55" s="3"/>
      <c r="X55" s="3"/>
      <c r="Y55" s="37"/>
    </row>
    <row r="56" spans="2:31" x14ac:dyDescent="0.3">
      <c r="D56" s="4"/>
      <c r="E56" s="4"/>
      <c r="F56" s="4"/>
      <c r="G56" s="5"/>
      <c r="H56" s="5"/>
      <c r="I56" s="6"/>
      <c r="J56" s="6"/>
      <c r="K56" s="6"/>
      <c r="L56" s="6"/>
      <c r="S56" s="4"/>
      <c r="T56" s="4"/>
      <c r="Y56" s="37"/>
    </row>
    <row r="57" spans="2:31" x14ac:dyDescent="0.3">
      <c r="D57" s="4"/>
      <c r="E57" s="4"/>
      <c r="F57" s="4"/>
      <c r="G57" s="5"/>
      <c r="H57" s="5"/>
      <c r="I57" s="6"/>
      <c r="J57" s="6"/>
      <c r="K57" s="6"/>
      <c r="L57" s="6"/>
      <c r="S57" s="4"/>
      <c r="T57" s="4"/>
      <c r="Y57" s="37"/>
    </row>
    <row r="58" spans="2:31" x14ac:dyDescent="0.3">
      <c r="D58" s="4"/>
      <c r="E58" s="4"/>
      <c r="F58" s="4"/>
      <c r="G58" s="5"/>
      <c r="H58" s="5"/>
      <c r="I58" s="6"/>
      <c r="J58" s="6"/>
      <c r="K58" s="6"/>
      <c r="L58" s="6"/>
      <c r="S58" s="4"/>
      <c r="T58" s="4"/>
      <c r="Y58" s="37"/>
    </row>
    <row r="59" spans="2:31" x14ac:dyDescent="0.3">
      <c r="D59" s="4"/>
      <c r="E59" s="4"/>
      <c r="F59" s="4"/>
      <c r="G59" s="5"/>
      <c r="H59" s="5"/>
      <c r="I59" s="6"/>
      <c r="J59" s="6"/>
      <c r="K59" s="6"/>
      <c r="L59" s="6"/>
      <c r="S59" s="4"/>
      <c r="T59" s="4"/>
      <c r="Y59" s="37"/>
    </row>
    <row r="60" spans="2:31" x14ac:dyDescent="0.3">
      <c r="D60" s="4"/>
      <c r="E60" s="4"/>
      <c r="F60" s="4"/>
      <c r="G60" s="5"/>
      <c r="H60" s="5"/>
      <c r="I60" s="6"/>
      <c r="J60" s="6"/>
      <c r="K60" s="6"/>
      <c r="L60" s="6"/>
      <c r="S60" s="4"/>
      <c r="T60" s="4"/>
      <c r="Y60" s="37"/>
    </row>
    <row r="61" spans="2:31" x14ac:dyDescent="0.3">
      <c r="D61" s="4"/>
      <c r="E61" s="4"/>
      <c r="F61" s="4"/>
      <c r="G61" s="5"/>
      <c r="H61" s="5"/>
      <c r="I61" s="6"/>
      <c r="J61" s="6"/>
      <c r="K61" s="6"/>
      <c r="L61" s="6"/>
      <c r="S61" s="4"/>
      <c r="T61" s="4"/>
      <c r="Y61" s="37"/>
    </row>
    <row r="62" spans="2:31" x14ac:dyDescent="0.3">
      <c r="D62" s="4"/>
      <c r="E62" s="4"/>
      <c r="F62" s="4"/>
      <c r="G62" s="5"/>
      <c r="H62" s="5"/>
      <c r="I62" s="6"/>
      <c r="J62" s="6"/>
      <c r="K62" s="6"/>
      <c r="L62" s="6"/>
      <c r="S62" s="4"/>
      <c r="T62" s="4"/>
      <c r="Y62" s="37"/>
    </row>
    <row r="63" spans="2:31" x14ac:dyDescent="0.3">
      <c r="D63" s="4"/>
      <c r="E63" s="4"/>
      <c r="F63" s="4"/>
      <c r="G63" s="5"/>
      <c r="H63" s="5"/>
      <c r="I63" s="6"/>
      <c r="J63" s="6"/>
      <c r="K63" s="6"/>
      <c r="L63" s="6"/>
      <c r="S63" s="4"/>
      <c r="T63" s="4"/>
      <c r="Y63" s="37"/>
    </row>
    <row r="64" spans="2:31" x14ac:dyDescent="0.3">
      <c r="D64" s="4"/>
      <c r="E64" s="4"/>
      <c r="F64" s="4"/>
      <c r="G64" s="5"/>
      <c r="H64" s="5"/>
      <c r="I64" s="6"/>
      <c r="J64" s="6"/>
      <c r="K64" s="6"/>
      <c r="L64" s="6"/>
      <c r="S64" s="4"/>
      <c r="T64" s="4"/>
      <c r="Y64" s="37"/>
    </row>
    <row r="65" spans="4:25" x14ac:dyDescent="0.3">
      <c r="D65" s="4"/>
      <c r="E65" s="4"/>
      <c r="F65" s="4"/>
      <c r="G65" s="5"/>
      <c r="H65" s="5"/>
      <c r="I65" s="6"/>
      <c r="J65" s="6"/>
      <c r="K65" s="6"/>
      <c r="L65" s="6"/>
      <c r="S65" s="4"/>
      <c r="T65" s="4"/>
      <c r="Y65" s="37"/>
    </row>
    <row r="66" spans="4:25" x14ac:dyDescent="0.3">
      <c r="D66" s="4"/>
      <c r="E66" s="4"/>
      <c r="F66" s="4"/>
      <c r="G66" s="5"/>
      <c r="H66" s="5"/>
      <c r="I66" s="6"/>
      <c r="J66" s="6"/>
      <c r="K66" s="6"/>
      <c r="L66" s="6"/>
      <c r="S66" s="4"/>
      <c r="T66" s="4"/>
      <c r="Y66" s="37"/>
    </row>
    <row r="67" spans="4:25" x14ac:dyDescent="0.3">
      <c r="D67" s="4"/>
      <c r="E67" s="4"/>
      <c r="F67" s="4"/>
      <c r="G67" s="5"/>
      <c r="H67" s="5"/>
      <c r="I67" s="6"/>
      <c r="J67" s="6"/>
      <c r="K67" s="6"/>
      <c r="L67" s="6"/>
      <c r="S67" s="4"/>
      <c r="T67" s="4"/>
      <c r="Y67" s="37"/>
    </row>
    <row r="68" spans="4:25" x14ac:dyDescent="0.3">
      <c r="D68" s="4"/>
      <c r="E68" s="4"/>
      <c r="F68" s="4"/>
      <c r="G68" s="5"/>
      <c r="H68" s="5"/>
      <c r="I68" s="6"/>
      <c r="J68" s="6"/>
      <c r="K68" s="6"/>
      <c r="L68" s="6"/>
      <c r="S68" s="4"/>
      <c r="T68" s="4"/>
      <c r="Y68" s="37"/>
    </row>
    <row r="69" spans="4:25" x14ac:dyDescent="0.3">
      <c r="D69" s="4"/>
      <c r="E69" s="4"/>
      <c r="F69" s="4"/>
      <c r="G69" s="5"/>
      <c r="H69" s="5"/>
      <c r="I69" s="6"/>
      <c r="J69" s="6"/>
      <c r="K69" s="6"/>
      <c r="L69" s="6"/>
      <c r="S69" s="4"/>
      <c r="T69" s="4"/>
      <c r="Y69" s="37"/>
    </row>
    <row r="70" spans="4:25" x14ac:dyDescent="0.3">
      <c r="D70" s="4"/>
      <c r="E70" s="4"/>
      <c r="F70" s="4"/>
      <c r="G70" s="5"/>
      <c r="H70" s="5"/>
      <c r="I70" s="6"/>
      <c r="J70" s="6"/>
      <c r="K70" s="6"/>
      <c r="L70" s="6"/>
      <c r="S70" s="4"/>
      <c r="T70" s="4"/>
      <c r="Y70" s="37"/>
    </row>
    <row r="71" spans="4:25" x14ac:dyDescent="0.3">
      <c r="D71" s="4"/>
      <c r="E71" s="4"/>
      <c r="F71" s="4"/>
      <c r="G71" s="5"/>
      <c r="H71" s="5"/>
      <c r="I71" s="6"/>
      <c r="J71" s="6"/>
      <c r="K71" s="6"/>
      <c r="L71" s="6"/>
      <c r="S71" s="4"/>
      <c r="T71" s="4"/>
      <c r="Y71" s="37"/>
    </row>
    <row r="72" spans="4:25" x14ac:dyDescent="0.3">
      <c r="D72" s="4"/>
      <c r="E72" s="4"/>
      <c r="F72" s="4"/>
      <c r="G72" s="5"/>
      <c r="H72" s="5"/>
      <c r="I72" s="6"/>
      <c r="J72" s="6"/>
      <c r="K72" s="6"/>
      <c r="L72" s="6"/>
      <c r="S72" s="4"/>
      <c r="T72" s="4"/>
      <c r="Y72" s="37"/>
    </row>
    <row r="73" spans="4:25" x14ac:dyDescent="0.3">
      <c r="D73" s="4"/>
      <c r="E73" s="4"/>
      <c r="F73" s="4"/>
      <c r="G73" s="5"/>
      <c r="H73" s="5"/>
      <c r="I73" s="6"/>
      <c r="J73" s="6"/>
      <c r="K73" s="6"/>
      <c r="L73" s="6"/>
      <c r="S73" s="4"/>
      <c r="T73" s="4"/>
      <c r="Y73" s="37"/>
    </row>
    <row r="74" spans="4:25" x14ac:dyDescent="0.3">
      <c r="D74" s="4"/>
      <c r="E74" s="4"/>
      <c r="F74" s="4"/>
      <c r="G74" s="5"/>
      <c r="H74" s="5"/>
      <c r="I74" s="6"/>
      <c r="J74" s="6"/>
      <c r="K74" s="6"/>
      <c r="L74" s="6"/>
      <c r="S74" s="4"/>
      <c r="T74" s="4"/>
      <c r="Y74" s="37"/>
    </row>
    <row r="75" spans="4:25" x14ac:dyDescent="0.3">
      <c r="D75" s="4"/>
      <c r="E75" s="4"/>
      <c r="F75" s="4"/>
      <c r="G75" s="5"/>
      <c r="H75" s="5"/>
      <c r="I75" s="6"/>
      <c r="J75" s="6"/>
      <c r="K75" s="6"/>
      <c r="L75" s="6"/>
      <c r="T75" s="4"/>
    </row>
    <row r="76" spans="4:25" x14ac:dyDescent="0.3">
      <c r="D76" s="4"/>
      <c r="E76" s="4"/>
      <c r="F76" s="4"/>
      <c r="G76" s="5"/>
      <c r="H76" s="5"/>
      <c r="I76" s="6"/>
      <c r="J76" s="6"/>
      <c r="K76" s="6"/>
      <c r="L76" s="6"/>
      <c r="T76" s="4"/>
    </row>
    <row r="77" spans="4:25" x14ac:dyDescent="0.3">
      <c r="D77" s="4"/>
      <c r="E77" s="4"/>
      <c r="F77" s="4"/>
      <c r="G77" s="5"/>
      <c r="H77" s="5"/>
      <c r="I77" s="5"/>
      <c r="J77" s="5"/>
      <c r="K77" s="5"/>
      <c r="L77" s="5"/>
    </row>
  </sheetData>
  <customSheetViews>
    <customSheetView guid="{FC455625-91DF-4280-A0CB-902BD5525B9D}" scale="85" fitToPage="1" state="hidden">
      <selection activeCell="O29" sqref="O29"/>
      <pageMargins left="0.25" right="0.25" top="0.75" bottom="0.75" header="0.3" footer="0.3"/>
      <pageSetup paperSize="17" scale="94" orientation="landscape" r:id="rId1"/>
    </customSheetView>
  </customSheetViews>
  <mergeCells count="14">
    <mergeCell ref="B1:O1"/>
    <mergeCell ref="D28:G28"/>
    <mergeCell ref="H28:K28"/>
    <mergeCell ref="L28:O28"/>
    <mergeCell ref="L3:O3"/>
    <mergeCell ref="D3:G3"/>
    <mergeCell ref="H3:K3"/>
    <mergeCell ref="T3:W3"/>
    <mergeCell ref="X3:AA3"/>
    <mergeCell ref="AB3:AE3"/>
    <mergeCell ref="R1:AE1"/>
    <mergeCell ref="T28:W28"/>
    <mergeCell ref="X28:AA28"/>
    <mergeCell ref="AB28:AE28"/>
  </mergeCells>
  <pageMargins left="0.25" right="0.25" top="0.75" bottom="0.75" header="0.3" footer="0.3"/>
  <pageSetup paperSize="17" scale="94"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L38"/>
  <sheetViews>
    <sheetView workbookViewId="0">
      <selection activeCell="B14" sqref="B14"/>
    </sheetView>
  </sheetViews>
  <sheetFormatPr defaultRowHeight="13.95" customHeight="1" x14ac:dyDescent="0.3"/>
  <cols>
    <col min="2" max="2" width="46.3984375" customWidth="1"/>
    <col min="3" max="3" width="13.8984375" bestFit="1" customWidth="1"/>
    <col min="4" max="4" width="11.5" bestFit="1" customWidth="1"/>
    <col min="5" max="5" width="13.69921875" bestFit="1" customWidth="1"/>
    <col min="6" max="6" width="14.69921875" bestFit="1" customWidth="1"/>
    <col min="10" max="10" width="22.5" customWidth="1"/>
    <col min="11" max="11" width="20.5" customWidth="1"/>
    <col min="12" max="12" width="12.09765625" customWidth="1"/>
  </cols>
  <sheetData>
    <row r="1" spans="2:12" ht="13.95" customHeight="1" x14ac:dyDescent="0.3">
      <c r="B1" s="70" t="s">
        <v>106</v>
      </c>
      <c r="C1" s="70" t="s">
        <v>37</v>
      </c>
      <c r="D1" s="70" t="s">
        <v>1</v>
      </c>
      <c r="E1" s="70" t="s">
        <v>33</v>
      </c>
      <c r="F1" s="70" t="s">
        <v>35</v>
      </c>
    </row>
    <row r="2" spans="2:12" ht="13.95" customHeight="1" x14ac:dyDescent="0.3">
      <c r="B2" t="s">
        <v>76</v>
      </c>
      <c r="C2" t="s">
        <v>3</v>
      </c>
      <c r="D2" s="91">
        <v>400</v>
      </c>
      <c r="E2" s="49">
        <v>35291101</v>
      </c>
      <c r="F2" s="49">
        <v>118940111</v>
      </c>
    </row>
    <row r="3" spans="2:12" ht="13.95" customHeight="1" x14ac:dyDescent="0.3">
      <c r="B3" t="s">
        <v>76</v>
      </c>
      <c r="C3" t="s">
        <v>4</v>
      </c>
      <c r="D3" s="91">
        <v>237.1</v>
      </c>
      <c r="E3" s="49">
        <v>9266799</v>
      </c>
      <c r="F3" s="49">
        <v>14692464</v>
      </c>
    </row>
    <row r="4" spans="2:12" ht="13.95" customHeight="1" x14ac:dyDescent="0.3">
      <c r="B4" t="s">
        <v>76</v>
      </c>
      <c r="C4" t="s">
        <v>5</v>
      </c>
      <c r="D4" s="91">
        <v>203</v>
      </c>
      <c r="E4" s="49">
        <v>7022867</v>
      </c>
      <c r="F4" s="49">
        <v>11928017</v>
      </c>
      <c r="I4" s="90" t="s">
        <v>106</v>
      </c>
      <c r="J4" t="s">
        <v>94</v>
      </c>
      <c r="K4" t="str">
        <f>J4</f>
        <v>Training and Education</v>
      </c>
    </row>
    <row r="5" spans="2:12" ht="13.95" customHeight="1" x14ac:dyDescent="0.3">
      <c r="B5" t="s">
        <v>76</v>
      </c>
      <c r="C5" t="s">
        <v>6</v>
      </c>
      <c r="D5" s="91">
        <v>840.1</v>
      </c>
      <c r="E5" s="49">
        <v>51580766</v>
      </c>
      <c r="F5" s="49">
        <v>145560592</v>
      </c>
    </row>
    <row r="6" spans="2:12" ht="13.95" customHeight="1" x14ac:dyDescent="0.3">
      <c r="B6" t="s">
        <v>82</v>
      </c>
      <c r="C6" t="s">
        <v>3</v>
      </c>
      <c r="D6" s="91">
        <v>1537.4</v>
      </c>
      <c r="E6" s="49">
        <v>71614560</v>
      </c>
      <c r="F6" s="49">
        <v>86306799</v>
      </c>
      <c r="I6" s="90" t="s">
        <v>37</v>
      </c>
      <c r="J6" s="90" t="s">
        <v>1</v>
      </c>
      <c r="K6" t="s">
        <v>107</v>
      </c>
      <c r="L6" t="s">
        <v>108</v>
      </c>
    </row>
    <row r="7" spans="2:12" ht="13.95" customHeight="1" x14ac:dyDescent="0.3">
      <c r="B7" t="s">
        <v>82</v>
      </c>
      <c r="C7" t="s">
        <v>4</v>
      </c>
      <c r="D7" s="91">
        <v>155.49999999999997</v>
      </c>
      <c r="E7" s="49">
        <v>5561206</v>
      </c>
      <c r="F7" s="49">
        <v>11059105</v>
      </c>
      <c r="I7" t="s">
        <v>3</v>
      </c>
      <c r="J7" s="92">
        <v>212.4</v>
      </c>
      <c r="K7" s="93">
        <v>3931250</v>
      </c>
      <c r="L7" s="93">
        <v>4469954</v>
      </c>
    </row>
    <row r="8" spans="2:12" ht="13.95" customHeight="1" x14ac:dyDescent="0.3">
      <c r="B8" t="s">
        <v>82</v>
      </c>
      <c r="C8" t="s">
        <v>5</v>
      </c>
      <c r="D8" s="91">
        <v>361.99999999999994</v>
      </c>
      <c r="E8" s="49">
        <v>12493516</v>
      </c>
      <c r="F8" s="49">
        <v>21243082</v>
      </c>
      <c r="I8" t="s">
        <v>4</v>
      </c>
      <c r="J8" s="92">
        <v>12.200000000000001</v>
      </c>
      <c r="K8" s="93">
        <v>486090</v>
      </c>
      <c r="L8" s="93">
        <v>1119072</v>
      </c>
    </row>
    <row r="9" spans="2:12" ht="13.95" customHeight="1" x14ac:dyDescent="0.3">
      <c r="B9" t="s">
        <v>82</v>
      </c>
      <c r="C9" t="s">
        <v>6</v>
      </c>
      <c r="D9" s="91">
        <v>2054.6999999999998</v>
      </c>
      <c r="E9" s="49">
        <v>89669280</v>
      </c>
      <c r="F9" s="49">
        <v>118608985</v>
      </c>
      <c r="I9" s="7" t="s">
        <v>5</v>
      </c>
      <c r="J9" s="92">
        <v>20.2</v>
      </c>
      <c r="K9" s="93">
        <v>700246</v>
      </c>
      <c r="L9" s="93">
        <v>1189640</v>
      </c>
    </row>
    <row r="10" spans="2:12" ht="13.95" customHeight="1" x14ac:dyDescent="0.3">
      <c r="B10" t="s">
        <v>110</v>
      </c>
      <c r="C10" t="s">
        <v>3</v>
      </c>
      <c r="D10" s="91">
        <v>512.4</v>
      </c>
      <c r="E10" s="49">
        <v>23483473</v>
      </c>
      <c r="F10" s="49">
        <v>33091997</v>
      </c>
      <c r="I10" s="7" t="s">
        <v>6</v>
      </c>
      <c r="J10" s="92">
        <v>245</v>
      </c>
      <c r="K10" s="93">
        <v>5117584</v>
      </c>
      <c r="L10" s="93">
        <v>6778666</v>
      </c>
    </row>
    <row r="11" spans="2:12" ht="13.95" customHeight="1" x14ac:dyDescent="0.3">
      <c r="B11" t="s">
        <v>110</v>
      </c>
      <c r="C11" t="s">
        <v>4</v>
      </c>
      <c r="D11" s="91">
        <v>123.20000000000002</v>
      </c>
      <c r="E11" s="49">
        <v>5136504</v>
      </c>
      <c r="F11" s="49">
        <v>8560923</v>
      </c>
    </row>
    <row r="12" spans="2:12" ht="13.95" customHeight="1" x14ac:dyDescent="0.3">
      <c r="B12" t="s">
        <v>110</v>
      </c>
      <c r="C12" t="s">
        <v>5</v>
      </c>
      <c r="D12" s="91">
        <v>135.6</v>
      </c>
      <c r="E12" s="49">
        <v>4678471</v>
      </c>
      <c r="F12" s="49">
        <v>7956770</v>
      </c>
    </row>
    <row r="13" spans="2:12" ht="13.95" customHeight="1" x14ac:dyDescent="0.3">
      <c r="B13" t="s">
        <v>110</v>
      </c>
      <c r="C13" t="s">
        <v>6</v>
      </c>
      <c r="D13" s="91">
        <v>771.00000000000011</v>
      </c>
      <c r="E13" s="49">
        <v>33298446</v>
      </c>
      <c r="F13" s="49">
        <v>49609691</v>
      </c>
    </row>
    <row r="14" spans="2:12" ht="13.95" customHeight="1" x14ac:dyDescent="0.3">
      <c r="B14" s="52" t="s">
        <v>83</v>
      </c>
      <c r="C14" t="s">
        <v>3</v>
      </c>
      <c r="D14" s="91">
        <v>883.6</v>
      </c>
      <c r="E14" s="49">
        <v>39738974</v>
      </c>
      <c r="F14" s="49">
        <v>49071546</v>
      </c>
    </row>
    <row r="15" spans="2:12" ht="13.95" customHeight="1" x14ac:dyDescent="0.3">
      <c r="B15" s="52" t="s">
        <v>83</v>
      </c>
      <c r="C15" t="s">
        <v>4</v>
      </c>
      <c r="D15" s="91">
        <v>107.1</v>
      </c>
      <c r="E15" s="49">
        <v>3954834</v>
      </c>
      <c r="F15" s="49">
        <v>7630362</v>
      </c>
    </row>
    <row r="16" spans="2:12" ht="13.95" customHeight="1" x14ac:dyDescent="0.3">
      <c r="B16" s="52" t="s">
        <v>83</v>
      </c>
      <c r="C16" t="s">
        <v>5</v>
      </c>
      <c r="D16" s="91">
        <v>204.35</v>
      </c>
      <c r="E16" s="49">
        <v>7054093.5</v>
      </c>
      <c r="F16" s="49">
        <v>11992756</v>
      </c>
    </row>
    <row r="17" spans="2:6" ht="13.95" customHeight="1" x14ac:dyDescent="0.3">
      <c r="B17" s="52" t="s">
        <v>83</v>
      </c>
      <c r="C17" t="s">
        <v>6</v>
      </c>
      <c r="D17" s="91">
        <v>1194.75</v>
      </c>
      <c r="E17" s="49">
        <v>50747898.5</v>
      </c>
      <c r="F17" s="49">
        <v>68694662.5</v>
      </c>
    </row>
    <row r="18" spans="2:6" ht="13.95" customHeight="1" x14ac:dyDescent="0.3">
      <c r="B18" s="52" t="s">
        <v>92</v>
      </c>
      <c r="C18" t="s">
        <v>3</v>
      </c>
      <c r="D18" s="91">
        <v>759.4</v>
      </c>
      <c r="E18" s="49">
        <v>35971458</v>
      </c>
      <c r="F18" s="49">
        <v>43526126</v>
      </c>
    </row>
    <row r="19" spans="2:6" ht="13.95" customHeight="1" x14ac:dyDescent="0.3">
      <c r="B19" s="52" t="s">
        <v>92</v>
      </c>
      <c r="C19" t="s">
        <v>4</v>
      </c>
      <c r="D19" s="91">
        <v>81.3</v>
      </c>
      <c r="E19" s="49">
        <v>2933491</v>
      </c>
      <c r="F19" s="49">
        <v>5783594</v>
      </c>
    </row>
    <row r="20" spans="2:6" ht="13.95" customHeight="1" x14ac:dyDescent="0.3">
      <c r="B20" s="52" t="s">
        <v>92</v>
      </c>
      <c r="C20" t="s">
        <v>5</v>
      </c>
      <c r="D20" s="91">
        <v>182.45</v>
      </c>
      <c r="E20" s="49">
        <v>6296481.5</v>
      </c>
      <c r="F20" s="49">
        <v>10705939</v>
      </c>
    </row>
    <row r="21" spans="2:6" ht="13.95" customHeight="1" x14ac:dyDescent="0.3">
      <c r="B21" s="52" t="s">
        <v>92</v>
      </c>
      <c r="C21" t="s">
        <v>6</v>
      </c>
      <c r="D21" s="91">
        <v>1023.15</v>
      </c>
      <c r="E21" s="49">
        <v>45201430.5</v>
      </c>
      <c r="F21" s="49">
        <v>60015659.5</v>
      </c>
    </row>
    <row r="22" spans="2:6" ht="13.95" customHeight="1" x14ac:dyDescent="0.3">
      <c r="B22" s="52" t="s">
        <v>93</v>
      </c>
      <c r="C22" t="s">
        <v>3</v>
      </c>
      <c r="D22" s="91">
        <v>861.1</v>
      </c>
      <c r="E22" s="49">
        <v>49688233.299999997</v>
      </c>
      <c r="F22" s="49">
        <v>112861666.40000001</v>
      </c>
    </row>
    <row r="23" spans="2:6" ht="13.95" customHeight="1" x14ac:dyDescent="0.3">
      <c r="B23" s="52" t="s">
        <v>93</v>
      </c>
      <c r="C23" t="s">
        <v>4</v>
      </c>
      <c r="D23" s="91">
        <v>293.77</v>
      </c>
      <c r="E23" s="49">
        <v>11664830</v>
      </c>
      <c r="F23" s="49">
        <v>19418857</v>
      </c>
    </row>
    <row r="24" spans="2:6" ht="13.95" customHeight="1" x14ac:dyDescent="0.3">
      <c r="B24" s="52" t="s">
        <v>93</v>
      </c>
      <c r="C24" t="s">
        <v>5</v>
      </c>
      <c r="D24" s="91">
        <v>283.3</v>
      </c>
      <c r="E24" s="49">
        <v>9790352.9000000004</v>
      </c>
      <c r="F24" s="49">
        <v>16635901.4</v>
      </c>
    </row>
    <row r="25" spans="2:6" ht="13.95" customHeight="1" x14ac:dyDescent="0.3">
      <c r="B25" s="52" t="s">
        <v>93</v>
      </c>
      <c r="C25" t="s">
        <v>6</v>
      </c>
      <c r="D25" s="91">
        <v>1437.8699999999997</v>
      </c>
      <c r="E25" s="49">
        <v>71143413.200000003</v>
      </c>
      <c r="F25" s="49">
        <v>148916427.19999999</v>
      </c>
    </row>
    <row r="26" spans="2:6" ht="13.95" customHeight="1" x14ac:dyDescent="0.3">
      <c r="B26" s="54" t="s">
        <v>94</v>
      </c>
      <c r="C26" t="s">
        <v>3</v>
      </c>
      <c r="D26" s="91">
        <v>212.4</v>
      </c>
      <c r="E26" s="49">
        <v>3931250</v>
      </c>
      <c r="F26" s="49">
        <v>4469954</v>
      </c>
    </row>
    <row r="27" spans="2:6" ht="13.95" customHeight="1" x14ac:dyDescent="0.3">
      <c r="B27" s="54" t="s">
        <v>94</v>
      </c>
      <c r="C27" t="s">
        <v>4</v>
      </c>
      <c r="D27" s="91">
        <v>12.200000000000001</v>
      </c>
      <c r="E27" s="49">
        <v>486090</v>
      </c>
      <c r="F27" s="49">
        <v>1119072</v>
      </c>
    </row>
    <row r="28" spans="2:6" ht="13.95" customHeight="1" x14ac:dyDescent="0.3">
      <c r="B28" s="54" t="s">
        <v>94</v>
      </c>
      <c r="C28" t="s">
        <v>5</v>
      </c>
      <c r="D28" s="91">
        <v>20.2</v>
      </c>
      <c r="E28" s="49">
        <v>700246</v>
      </c>
      <c r="F28" s="49">
        <v>1189640</v>
      </c>
    </row>
    <row r="29" spans="2:6" ht="13.95" customHeight="1" x14ac:dyDescent="0.3">
      <c r="B29" s="54" t="s">
        <v>94</v>
      </c>
      <c r="C29" t="s">
        <v>6</v>
      </c>
      <c r="D29" s="91">
        <v>245</v>
      </c>
      <c r="E29" s="49">
        <v>5117584</v>
      </c>
      <c r="F29" s="49">
        <v>6778666</v>
      </c>
    </row>
    <row r="30" spans="2:6" ht="13.95" customHeight="1" x14ac:dyDescent="0.3">
      <c r="B30" s="54" t="s">
        <v>95</v>
      </c>
      <c r="C30" t="s">
        <v>3</v>
      </c>
      <c r="D30" s="91">
        <v>725</v>
      </c>
      <c r="E30" s="49">
        <v>45307857.899999999</v>
      </c>
      <c r="F30" s="49">
        <v>107795605.59999999</v>
      </c>
    </row>
    <row r="31" spans="2:6" ht="13.95" customHeight="1" x14ac:dyDescent="0.3">
      <c r="B31" s="54" t="s">
        <v>95</v>
      </c>
      <c r="C31" t="s">
        <v>4</v>
      </c>
      <c r="D31" s="91">
        <v>289.51</v>
      </c>
      <c r="E31" s="49">
        <v>11410262.800000001</v>
      </c>
      <c r="F31" s="49">
        <v>19073108.800000001</v>
      </c>
    </row>
    <row r="32" spans="2:6" ht="13.95" customHeight="1" x14ac:dyDescent="0.3">
      <c r="B32" s="54" t="s">
        <v>95</v>
      </c>
      <c r="C32" t="s">
        <v>5</v>
      </c>
      <c r="D32" s="91">
        <v>260.15999999999997</v>
      </c>
      <c r="E32" s="49">
        <v>8993692.3000000007</v>
      </c>
      <c r="F32" s="49">
        <v>15278304.6</v>
      </c>
    </row>
    <row r="33" spans="2:6" ht="13.95" customHeight="1" x14ac:dyDescent="0.3">
      <c r="B33" s="54" t="s">
        <v>95</v>
      </c>
      <c r="C33" t="s">
        <v>6</v>
      </c>
      <c r="D33" s="91">
        <v>1274.17</v>
      </c>
      <c r="E33" s="49">
        <v>65711809</v>
      </c>
      <c r="F33" s="49">
        <v>142147020</v>
      </c>
    </row>
    <row r="34" spans="2:6" ht="13.95" customHeight="1" thickBot="1" x14ac:dyDescent="0.35">
      <c r="B34" s="55" t="s">
        <v>109</v>
      </c>
      <c r="C34" t="s">
        <v>3</v>
      </c>
      <c r="D34" s="91">
        <v>274.89999999999998</v>
      </c>
      <c r="E34" s="49">
        <v>10192721.800000001</v>
      </c>
      <c r="F34" s="49">
        <v>13003190.4</v>
      </c>
    </row>
    <row r="35" spans="2:6" ht="13.95" customHeight="1" thickTop="1" thickBot="1" x14ac:dyDescent="0.35">
      <c r="B35" s="55" t="s">
        <v>109</v>
      </c>
      <c r="C35" t="s">
        <v>4</v>
      </c>
      <c r="D35" s="91">
        <v>34.22</v>
      </c>
      <c r="E35" s="49">
        <v>1285316</v>
      </c>
      <c r="F35" s="49">
        <v>2447947</v>
      </c>
    </row>
    <row r="36" spans="2:6" ht="13.95" customHeight="1" thickTop="1" thickBot="1" x14ac:dyDescent="0.35">
      <c r="B36" s="55" t="s">
        <v>109</v>
      </c>
      <c r="C36" t="s">
        <v>5</v>
      </c>
      <c r="D36" s="91">
        <v>53.45</v>
      </c>
      <c r="E36" s="49">
        <v>1845118.9000000001</v>
      </c>
      <c r="F36" s="49">
        <v>3136310.4</v>
      </c>
    </row>
    <row r="37" spans="2:6" ht="13.95" customHeight="1" thickTop="1" thickBot="1" x14ac:dyDescent="0.35">
      <c r="B37" s="55" t="s">
        <v>109</v>
      </c>
      <c r="C37" t="s">
        <v>6</v>
      </c>
      <c r="D37" s="91">
        <v>362.27000000000004</v>
      </c>
      <c r="E37" s="49">
        <v>13323152.700000001</v>
      </c>
      <c r="F37" s="49">
        <v>18587447.700000003</v>
      </c>
    </row>
    <row r="38" spans="2:6" ht="13.95" customHeight="1" thickTop="1" x14ac:dyDescent="0.3"/>
  </sheetData>
  <customSheetViews>
    <customSheetView guid="{FC455625-91DF-4280-A0CB-902BD5525B9D}" state="hidden" topLeftCell="A7">
      <selection activeCell="H17" sqref="H17"/>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24"/>
  <sheetViews>
    <sheetView zoomScale="85" zoomScaleNormal="85" workbookViewId="0">
      <selection activeCell="I24" sqref="I24"/>
    </sheetView>
  </sheetViews>
  <sheetFormatPr defaultRowHeight="15.6" x14ac:dyDescent="0.3"/>
  <cols>
    <col min="1" max="1" width="4" customWidth="1"/>
    <col min="2" max="2" width="11.3984375" customWidth="1"/>
    <col min="3" max="3" width="8.8984375" bestFit="1" customWidth="1"/>
    <col min="4" max="4" width="10.19921875" bestFit="1" customWidth="1"/>
    <col min="5" max="6" width="11.09765625" bestFit="1" customWidth="1"/>
    <col min="7" max="7" width="8.8984375" bestFit="1" customWidth="1"/>
    <col min="8" max="8" width="11.09765625" bestFit="1" customWidth="1"/>
    <col min="9" max="9" width="11.19921875" bestFit="1" customWidth="1"/>
    <col min="10" max="10" width="10.69921875" bestFit="1" customWidth="1"/>
    <col min="11" max="12" width="11.69921875" bestFit="1" customWidth="1"/>
    <col min="13" max="13" width="11.09765625" bestFit="1" customWidth="1"/>
  </cols>
  <sheetData>
    <row r="1" spans="1:13" x14ac:dyDescent="0.3">
      <c r="A1" s="100" t="s">
        <v>46</v>
      </c>
      <c r="B1" s="100"/>
      <c r="C1" s="100"/>
      <c r="D1" s="100"/>
      <c r="E1" s="100"/>
      <c r="F1" s="100"/>
      <c r="H1" s="100" t="s">
        <v>43</v>
      </c>
      <c r="I1" s="100"/>
      <c r="J1" s="100"/>
      <c r="K1" s="100"/>
      <c r="L1" s="100"/>
      <c r="M1" s="100"/>
    </row>
    <row r="2" spans="1:13" x14ac:dyDescent="0.3">
      <c r="A2" s="2" t="s">
        <v>44</v>
      </c>
      <c r="H2" s="2" t="s">
        <v>44</v>
      </c>
    </row>
    <row r="3" spans="1:13" x14ac:dyDescent="0.3">
      <c r="A3" s="2"/>
    </row>
    <row r="4" spans="1:13" x14ac:dyDescent="0.3">
      <c r="A4" s="3"/>
      <c r="B4" s="38" t="s">
        <v>37</v>
      </c>
      <c r="C4" s="38" t="s">
        <v>1</v>
      </c>
      <c r="D4" s="38" t="s">
        <v>33</v>
      </c>
      <c r="E4" s="38" t="s">
        <v>35</v>
      </c>
      <c r="F4" s="38" t="s">
        <v>2</v>
      </c>
      <c r="H4" s="38" t="s">
        <v>37</v>
      </c>
      <c r="I4" s="38" t="s">
        <v>1</v>
      </c>
      <c r="J4" s="38" t="s">
        <v>33</v>
      </c>
      <c r="K4" s="38" t="s">
        <v>35</v>
      </c>
      <c r="L4" s="38" t="s">
        <v>2</v>
      </c>
    </row>
    <row r="5" spans="1:13" x14ac:dyDescent="0.3">
      <c r="A5" s="4"/>
      <c r="B5" s="30" t="s">
        <v>3</v>
      </c>
      <c r="C5" s="28">
        <v>1438.3</v>
      </c>
      <c r="D5" s="29">
        <v>56570027</v>
      </c>
      <c r="E5" s="29">
        <v>82466779</v>
      </c>
      <c r="F5" s="29">
        <v>143400041</v>
      </c>
      <c r="H5" s="30" t="s">
        <v>3</v>
      </c>
      <c r="I5" s="28">
        <v>1438.3</v>
      </c>
      <c r="J5" s="29">
        <v>45032818</v>
      </c>
      <c r="K5" s="29">
        <v>56991230</v>
      </c>
      <c r="L5" s="29">
        <v>89823511</v>
      </c>
    </row>
    <row r="6" spans="1:13" ht="13.95" customHeight="1" x14ac:dyDescent="0.3">
      <c r="A6" s="4"/>
      <c r="B6" s="30" t="s">
        <v>4</v>
      </c>
      <c r="C6" s="30">
        <v>201.2</v>
      </c>
      <c r="D6" s="29">
        <v>7215823</v>
      </c>
      <c r="E6" s="29">
        <v>13247182</v>
      </c>
      <c r="F6" s="29">
        <v>24117410</v>
      </c>
      <c r="H6" s="30" t="s">
        <v>4</v>
      </c>
      <c r="I6" s="30">
        <v>240.9</v>
      </c>
      <c r="J6" s="29">
        <v>10175243</v>
      </c>
      <c r="K6" s="29">
        <v>16687088</v>
      </c>
      <c r="L6" s="29">
        <v>28570299</v>
      </c>
    </row>
    <row r="7" spans="1:13" ht="16.2" customHeight="1" x14ac:dyDescent="0.3">
      <c r="A7" s="4"/>
      <c r="B7" s="30" t="s">
        <v>5</v>
      </c>
      <c r="C7" s="30">
        <v>290.8</v>
      </c>
      <c r="D7" s="29">
        <v>10059042</v>
      </c>
      <c r="E7" s="29">
        <v>17085144</v>
      </c>
      <c r="F7" s="29">
        <v>28468377</v>
      </c>
      <c r="H7" s="30" t="s">
        <v>5</v>
      </c>
      <c r="I7" s="30">
        <v>421.4</v>
      </c>
      <c r="J7" s="29">
        <v>16188675</v>
      </c>
      <c r="K7" s="29">
        <v>28432766</v>
      </c>
      <c r="L7" s="29">
        <v>46963933</v>
      </c>
    </row>
    <row r="8" spans="1:13" ht="14.4" customHeight="1" x14ac:dyDescent="0.3">
      <c r="A8" s="4"/>
      <c r="B8" s="30" t="s">
        <v>6</v>
      </c>
      <c r="C8" s="28">
        <v>1930.3</v>
      </c>
      <c r="D8" s="29">
        <v>73844892</v>
      </c>
      <c r="E8" s="29">
        <v>112799104</v>
      </c>
      <c r="F8" s="29">
        <v>195985827</v>
      </c>
      <c r="H8" s="30" t="s">
        <v>6</v>
      </c>
      <c r="I8" s="28">
        <v>2100.6</v>
      </c>
      <c r="J8" s="29">
        <v>71396736</v>
      </c>
      <c r="K8" s="29">
        <v>102111084</v>
      </c>
      <c r="L8" s="29">
        <v>165357743</v>
      </c>
    </row>
    <row r="11" spans="1:13" x14ac:dyDescent="0.3">
      <c r="A11" s="2" t="s">
        <v>45</v>
      </c>
      <c r="H11" s="2" t="s">
        <v>45</v>
      </c>
    </row>
    <row r="13" spans="1:13" x14ac:dyDescent="0.3">
      <c r="B13" s="38" t="s">
        <v>37</v>
      </c>
      <c r="C13" s="38" t="s">
        <v>1</v>
      </c>
      <c r="D13" s="38" t="s">
        <v>33</v>
      </c>
      <c r="E13" s="38" t="s">
        <v>35</v>
      </c>
      <c r="F13" s="38" t="s">
        <v>2</v>
      </c>
      <c r="H13" s="38" t="s">
        <v>37</v>
      </c>
      <c r="I13" s="38" t="s">
        <v>1</v>
      </c>
      <c r="J13" s="38" t="s">
        <v>33</v>
      </c>
      <c r="K13" s="38" t="s">
        <v>35</v>
      </c>
      <c r="L13" s="38" t="s">
        <v>2</v>
      </c>
    </row>
    <row r="14" spans="1:13" x14ac:dyDescent="0.3">
      <c r="B14" s="30" t="s">
        <v>3</v>
      </c>
      <c r="C14" s="28">
        <v>1433.6</v>
      </c>
      <c r="D14" s="29">
        <v>56371531</v>
      </c>
      <c r="E14" s="29">
        <v>82199688</v>
      </c>
      <c r="F14" s="29">
        <v>142930431</v>
      </c>
      <c r="H14" s="30" t="s">
        <v>3</v>
      </c>
      <c r="I14" s="28">
        <v>1433.6</v>
      </c>
      <c r="J14" s="29">
        <v>46163211</v>
      </c>
      <c r="K14" s="29">
        <v>58284777</v>
      </c>
      <c r="L14" s="29">
        <v>91828446</v>
      </c>
    </row>
    <row r="15" spans="1:13" x14ac:dyDescent="0.3">
      <c r="B15" s="30" t="s">
        <v>4</v>
      </c>
      <c r="C15" s="30">
        <v>200.6</v>
      </c>
      <c r="D15" s="29">
        <v>7192073</v>
      </c>
      <c r="E15" s="29">
        <v>13202878</v>
      </c>
      <c r="F15" s="29">
        <v>24037846</v>
      </c>
      <c r="H15" s="30" t="s">
        <v>4</v>
      </c>
      <c r="I15" s="30">
        <v>245.8</v>
      </c>
      <c r="J15" s="29">
        <v>10432913</v>
      </c>
      <c r="K15" s="29">
        <v>17134286</v>
      </c>
      <c r="L15" s="29">
        <v>29276384</v>
      </c>
    </row>
    <row r="16" spans="1:13" x14ac:dyDescent="0.3">
      <c r="B16" s="30" t="s">
        <v>5</v>
      </c>
      <c r="C16" s="30">
        <v>289.8</v>
      </c>
      <c r="D16" s="29">
        <v>10024062</v>
      </c>
      <c r="E16" s="29">
        <v>17025735</v>
      </c>
      <c r="F16" s="29">
        <v>28369380</v>
      </c>
      <c r="H16" s="30" t="s">
        <v>5</v>
      </c>
      <c r="I16" s="30">
        <v>431.8</v>
      </c>
      <c r="J16" s="29">
        <v>16588389</v>
      </c>
      <c r="K16" s="29">
        <v>29134263</v>
      </c>
      <c r="L16" s="29">
        <v>48123541</v>
      </c>
    </row>
    <row r="17" spans="2:12" x14ac:dyDescent="0.3">
      <c r="B17" s="30" t="s">
        <v>6</v>
      </c>
      <c r="C17" s="28">
        <v>1924</v>
      </c>
      <c r="D17" s="29">
        <v>73587666</v>
      </c>
      <c r="E17" s="29">
        <v>112428302</v>
      </c>
      <c r="F17" s="29">
        <v>195337656</v>
      </c>
      <c r="H17" s="30" t="s">
        <v>6</v>
      </c>
      <c r="I17" s="28">
        <v>2111.1999999999998</v>
      </c>
      <c r="J17" s="29">
        <v>73184513</v>
      </c>
      <c r="K17" s="29">
        <v>104553327</v>
      </c>
      <c r="L17" s="29">
        <v>169228371</v>
      </c>
    </row>
    <row r="18" spans="2:12" x14ac:dyDescent="0.3">
      <c r="F18" s="37"/>
    </row>
    <row r="19" spans="2:12" x14ac:dyDescent="0.3">
      <c r="F19" s="37"/>
      <c r="H19" s="36"/>
      <c r="I19" s="36"/>
      <c r="J19" s="36"/>
      <c r="K19" s="36"/>
      <c r="L19" s="36"/>
    </row>
    <row r="20" spans="2:12" x14ac:dyDescent="0.3">
      <c r="F20" s="37"/>
      <c r="H20" s="36"/>
      <c r="I20" s="36"/>
      <c r="J20" s="36"/>
      <c r="K20" s="36"/>
      <c r="L20" s="36"/>
    </row>
    <row r="21" spans="2:12" x14ac:dyDescent="0.3">
      <c r="F21" s="37"/>
      <c r="H21" s="37"/>
    </row>
    <row r="22" spans="2:12" x14ac:dyDescent="0.3">
      <c r="H22" s="37"/>
    </row>
    <row r="23" spans="2:12" x14ac:dyDescent="0.3">
      <c r="H23" s="37"/>
    </row>
    <row r="24" spans="2:12" x14ac:dyDescent="0.3">
      <c r="H24" s="37"/>
    </row>
  </sheetData>
  <customSheetViews>
    <customSheetView guid="{FC455625-91DF-4280-A0CB-902BD5525B9D}" scale="85" state="hidden">
      <selection activeCell="I24" sqref="I24"/>
      <pageMargins left="0.7" right="0.7" top="0.75" bottom="0.75" header="0.3" footer="0.3"/>
      <pageSetup orientation="portrait" r:id="rId1"/>
    </customSheetView>
  </customSheetViews>
  <mergeCells count="2">
    <mergeCell ref="A1:F1"/>
    <mergeCell ref="H1:M1"/>
  </mergeCell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77"/>
  <sheetViews>
    <sheetView zoomScale="55" zoomScaleNormal="55" workbookViewId="0">
      <selection activeCell="Q2" sqref="Q2"/>
    </sheetView>
  </sheetViews>
  <sheetFormatPr defaultRowHeight="15.6" x14ac:dyDescent="0.3"/>
  <cols>
    <col min="1" max="1" width="7" customWidth="1"/>
    <col min="2" max="2" width="24.59765625" customWidth="1"/>
    <col min="3" max="3" width="6.69921875" customWidth="1"/>
    <col min="4" max="4" width="7.69921875" customWidth="1"/>
    <col min="5" max="5" width="8.69921875" customWidth="1"/>
    <col min="6" max="7" width="8.09765625" customWidth="1"/>
    <col min="15" max="15" width="4.19921875" customWidth="1"/>
    <col min="16" max="16" width="4.59765625" customWidth="1"/>
    <col min="18" max="18" width="26.19921875" customWidth="1"/>
    <col min="19" max="19" width="10.69921875" customWidth="1"/>
    <col min="20" max="21" width="10.69921875" bestFit="1" customWidth="1"/>
    <col min="22" max="22" width="11.59765625" bestFit="1" customWidth="1"/>
  </cols>
  <sheetData>
    <row r="1" spans="1:30" x14ac:dyDescent="0.3">
      <c r="A1" s="100" t="s">
        <v>42</v>
      </c>
      <c r="B1" s="100"/>
      <c r="C1" s="100"/>
      <c r="D1" s="100"/>
      <c r="E1" s="100"/>
      <c r="F1" s="100"/>
      <c r="G1" s="100"/>
      <c r="H1" s="100"/>
      <c r="I1" s="100"/>
      <c r="J1" s="100"/>
      <c r="K1" s="100"/>
      <c r="L1" s="100"/>
      <c r="M1" s="100"/>
      <c r="N1" s="100"/>
      <c r="Q1" s="100" t="s">
        <v>43</v>
      </c>
      <c r="R1" s="100"/>
      <c r="S1" s="100"/>
      <c r="T1" s="100"/>
      <c r="U1" s="100"/>
      <c r="V1" s="100"/>
      <c r="W1" s="100"/>
      <c r="X1" s="100"/>
      <c r="Y1" s="100"/>
      <c r="Z1" s="100"/>
      <c r="AA1" s="100"/>
      <c r="AB1" s="100"/>
      <c r="AC1" s="100"/>
      <c r="AD1" s="100"/>
    </row>
    <row r="2" spans="1:30" x14ac:dyDescent="0.3">
      <c r="B2" s="2">
        <v>2010</v>
      </c>
      <c r="Q2" s="2">
        <v>2010</v>
      </c>
    </row>
    <row r="3" spans="1:30" x14ac:dyDescent="0.3">
      <c r="C3" s="101" t="s">
        <v>1</v>
      </c>
      <c r="D3" s="101"/>
      <c r="E3" s="101"/>
      <c r="F3" s="101"/>
      <c r="G3" s="102" t="s">
        <v>33</v>
      </c>
      <c r="H3" s="102"/>
      <c r="I3" s="102"/>
      <c r="J3" s="102"/>
      <c r="K3" s="103" t="s">
        <v>35</v>
      </c>
      <c r="L3" s="103"/>
      <c r="M3" s="103"/>
      <c r="N3" s="103"/>
      <c r="S3" s="101" t="s">
        <v>1</v>
      </c>
      <c r="T3" s="101"/>
      <c r="U3" s="101"/>
      <c r="V3" s="101"/>
      <c r="W3" s="102" t="s">
        <v>33</v>
      </c>
      <c r="X3" s="102"/>
      <c r="Y3" s="102"/>
      <c r="Z3" s="102"/>
      <c r="AA3" s="103" t="s">
        <v>35</v>
      </c>
      <c r="AB3" s="103"/>
      <c r="AC3" s="103"/>
      <c r="AD3" s="103"/>
    </row>
    <row r="4" spans="1:30" x14ac:dyDescent="0.3">
      <c r="A4" s="10" t="s">
        <v>7</v>
      </c>
      <c r="B4" s="10" t="s">
        <v>8</v>
      </c>
      <c r="C4" s="14" t="s">
        <v>9</v>
      </c>
      <c r="D4" s="14" t="s">
        <v>10</v>
      </c>
      <c r="E4" s="14" t="s">
        <v>11</v>
      </c>
      <c r="F4" s="14" t="s">
        <v>12</v>
      </c>
      <c r="G4" s="15" t="s">
        <v>9</v>
      </c>
      <c r="H4" s="15" t="s">
        <v>10</v>
      </c>
      <c r="I4" s="15" t="s">
        <v>11</v>
      </c>
      <c r="J4" s="15" t="s">
        <v>12</v>
      </c>
      <c r="K4" s="16" t="s">
        <v>9</v>
      </c>
      <c r="L4" s="16" t="s">
        <v>10</v>
      </c>
      <c r="M4" s="16" t="s">
        <v>11</v>
      </c>
      <c r="N4" s="16" t="s">
        <v>12</v>
      </c>
      <c r="Q4" s="10" t="s">
        <v>7</v>
      </c>
      <c r="R4" s="10" t="s">
        <v>8</v>
      </c>
      <c r="S4" s="14" t="s">
        <v>9</v>
      </c>
      <c r="T4" s="14" t="s">
        <v>10</v>
      </c>
      <c r="U4" s="14" t="s">
        <v>11</v>
      </c>
      <c r="V4" s="14" t="s">
        <v>12</v>
      </c>
      <c r="W4" s="15" t="s">
        <v>9</v>
      </c>
      <c r="X4" s="15" t="s">
        <v>10</v>
      </c>
      <c r="Y4" s="15" t="s">
        <v>11</v>
      </c>
      <c r="Z4" s="15" t="s">
        <v>12</v>
      </c>
      <c r="AA4" s="16" t="s">
        <v>9</v>
      </c>
      <c r="AB4" s="16" t="s">
        <v>10</v>
      </c>
      <c r="AC4" s="16" t="s">
        <v>11</v>
      </c>
      <c r="AD4" s="16" t="s">
        <v>12</v>
      </c>
    </row>
    <row r="5" spans="1:30" x14ac:dyDescent="0.3">
      <c r="A5" s="12">
        <v>0</v>
      </c>
      <c r="B5" s="12" t="s">
        <v>12</v>
      </c>
      <c r="C5" s="11">
        <v>1438.3</v>
      </c>
      <c r="D5" s="12">
        <v>201.2</v>
      </c>
      <c r="E5" s="12">
        <v>290.8</v>
      </c>
      <c r="F5" s="11">
        <v>1930.3</v>
      </c>
      <c r="G5" s="13">
        <v>56570027</v>
      </c>
      <c r="H5" s="13">
        <v>7215823</v>
      </c>
      <c r="I5" s="13">
        <v>10059042</v>
      </c>
      <c r="J5" s="13">
        <v>73844892</v>
      </c>
      <c r="K5" s="13">
        <v>82466779</v>
      </c>
      <c r="L5" s="13">
        <v>13247182</v>
      </c>
      <c r="M5" s="13">
        <v>17085144</v>
      </c>
      <c r="N5" s="13">
        <v>112799104</v>
      </c>
      <c r="Q5" s="12">
        <v>0</v>
      </c>
      <c r="R5" s="12" t="s">
        <v>12</v>
      </c>
      <c r="S5" s="11">
        <v>1438.3</v>
      </c>
      <c r="T5" s="12">
        <v>240.9</v>
      </c>
      <c r="U5" s="12">
        <v>421.4</v>
      </c>
      <c r="V5" s="11">
        <v>2100.6</v>
      </c>
      <c r="W5" s="13">
        <v>45032818</v>
      </c>
      <c r="X5" s="13">
        <v>10175243</v>
      </c>
      <c r="Y5" s="13">
        <v>16188675</v>
      </c>
      <c r="Z5" s="13">
        <v>71396736</v>
      </c>
      <c r="AA5" s="13">
        <v>56991230</v>
      </c>
      <c r="AB5" s="13">
        <v>16687088</v>
      </c>
      <c r="AC5" s="13">
        <v>28432766</v>
      </c>
      <c r="AD5" s="13">
        <v>102111084</v>
      </c>
    </row>
    <row r="6" spans="1:30" x14ac:dyDescent="0.3">
      <c r="A6" s="12">
        <v>1</v>
      </c>
      <c r="B6" s="12" t="s">
        <v>13</v>
      </c>
      <c r="C6" s="12">
        <v>0</v>
      </c>
      <c r="D6" s="12">
        <v>1.3</v>
      </c>
      <c r="E6" s="12">
        <v>1.3</v>
      </c>
      <c r="F6" s="12">
        <v>2.6</v>
      </c>
      <c r="G6" s="13">
        <v>0</v>
      </c>
      <c r="H6" s="13">
        <v>12306</v>
      </c>
      <c r="I6" s="13">
        <v>12488</v>
      </c>
      <c r="J6" s="13">
        <v>24794</v>
      </c>
      <c r="K6" s="13">
        <v>0</v>
      </c>
      <c r="L6" s="13">
        <v>23085</v>
      </c>
      <c r="M6" s="13">
        <v>23428</v>
      </c>
      <c r="N6" s="13">
        <v>46513</v>
      </c>
      <c r="Q6" s="12">
        <v>1</v>
      </c>
      <c r="R6" s="12" t="s">
        <v>13</v>
      </c>
      <c r="S6" s="12">
        <v>0</v>
      </c>
      <c r="T6" s="12">
        <v>0.7</v>
      </c>
      <c r="U6" s="12">
        <v>1.2</v>
      </c>
      <c r="V6" s="12">
        <v>2</v>
      </c>
      <c r="W6" s="13">
        <v>0</v>
      </c>
      <c r="X6" s="13">
        <v>10786</v>
      </c>
      <c r="Y6" s="13">
        <v>18161</v>
      </c>
      <c r="Z6" s="13">
        <v>28948</v>
      </c>
      <c r="AA6" s="13">
        <v>0</v>
      </c>
      <c r="AB6" s="13">
        <v>21576</v>
      </c>
      <c r="AC6" s="13">
        <v>36328</v>
      </c>
      <c r="AD6" s="13">
        <v>57904</v>
      </c>
    </row>
    <row r="7" spans="1:30" x14ac:dyDescent="0.3">
      <c r="A7" s="12">
        <v>20</v>
      </c>
      <c r="B7" s="12" t="s">
        <v>14</v>
      </c>
      <c r="C7" s="12">
        <v>0</v>
      </c>
      <c r="D7" s="12">
        <v>0</v>
      </c>
      <c r="E7" s="12">
        <v>0</v>
      </c>
      <c r="F7" s="12">
        <v>0</v>
      </c>
      <c r="G7" s="13">
        <v>0</v>
      </c>
      <c r="H7" s="13">
        <v>454</v>
      </c>
      <c r="I7" s="13">
        <v>418</v>
      </c>
      <c r="J7" s="13">
        <v>872</v>
      </c>
      <c r="K7" s="13">
        <v>0</v>
      </c>
      <c r="L7" s="13">
        <v>881</v>
      </c>
      <c r="M7" s="13">
        <v>812</v>
      </c>
      <c r="N7" s="13">
        <v>1694</v>
      </c>
      <c r="Q7" s="12">
        <v>20</v>
      </c>
      <c r="R7" s="12" t="s">
        <v>14</v>
      </c>
      <c r="S7" s="12">
        <v>0</v>
      </c>
      <c r="T7" s="12">
        <v>0.1</v>
      </c>
      <c r="U7" s="12">
        <v>0.2</v>
      </c>
      <c r="V7" s="12">
        <v>0.3</v>
      </c>
      <c r="W7" s="13">
        <v>0</v>
      </c>
      <c r="X7" s="13">
        <v>6430</v>
      </c>
      <c r="Y7" s="13">
        <v>10100</v>
      </c>
      <c r="Z7" s="13">
        <v>16530</v>
      </c>
      <c r="AA7" s="13">
        <v>0</v>
      </c>
      <c r="AB7" s="13">
        <v>13850</v>
      </c>
      <c r="AC7" s="13">
        <v>21754</v>
      </c>
      <c r="AD7" s="13">
        <v>35604</v>
      </c>
    </row>
    <row r="8" spans="1:30" x14ac:dyDescent="0.3">
      <c r="A8" s="12">
        <v>33</v>
      </c>
      <c r="B8" s="12" t="s">
        <v>15</v>
      </c>
      <c r="C8" s="12">
        <v>0</v>
      </c>
      <c r="D8" s="12">
        <v>1.1000000000000001</v>
      </c>
      <c r="E8" s="12">
        <v>1.5</v>
      </c>
      <c r="F8" s="12">
        <v>2.6</v>
      </c>
      <c r="G8" s="13">
        <v>0</v>
      </c>
      <c r="H8" s="13">
        <v>94290</v>
      </c>
      <c r="I8" s="13">
        <v>135553</v>
      </c>
      <c r="J8" s="13">
        <v>229842</v>
      </c>
      <c r="K8" s="13">
        <v>0</v>
      </c>
      <c r="L8" s="13">
        <v>317781</v>
      </c>
      <c r="M8" s="13">
        <v>456847</v>
      </c>
      <c r="N8" s="13">
        <v>774628</v>
      </c>
      <c r="Q8" s="12">
        <v>33</v>
      </c>
      <c r="R8" s="12" t="s">
        <v>15</v>
      </c>
      <c r="S8" s="12">
        <v>0</v>
      </c>
      <c r="T8" s="12">
        <v>0.6</v>
      </c>
      <c r="U8" s="12">
        <v>1.5</v>
      </c>
      <c r="V8" s="12">
        <v>2.2000000000000002</v>
      </c>
      <c r="W8" s="13">
        <v>0</v>
      </c>
      <c r="X8" s="13">
        <v>73811</v>
      </c>
      <c r="Y8" s="13">
        <v>174731</v>
      </c>
      <c r="Z8" s="13">
        <v>248543</v>
      </c>
      <c r="AA8" s="13">
        <v>0</v>
      </c>
      <c r="AB8" s="13">
        <v>259571</v>
      </c>
      <c r="AC8" s="13">
        <v>614476</v>
      </c>
      <c r="AD8" s="13">
        <v>874047</v>
      </c>
    </row>
    <row r="9" spans="1:30" x14ac:dyDescent="0.3">
      <c r="A9" s="12">
        <v>34</v>
      </c>
      <c r="B9" s="12" t="s">
        <v>16</v>
      </c>
      <c r="C9" s="12">
        <v>0</v>
      </c>
      <c r="D9" s="12">
        <v>0.8</v>
      </c>
      <c r="E9" s="12">
        <v>0.6</v>
      </c>
      <c r="F9" s="12">
        <v>1.4</v>
      </c>
      <c r="G9" s="13">
        <v>0</v>
      </c>
      <c r="H9" s="13">
        <v>37423</v>
      </c>
      <c r="I9" s="13">
        <v>27402</v>
      </c>
      <c r="J9" s="13">
        <v>64825</v>
      </c>
      <c r="K9" s="13">
        <v>0</v>
      </c>
      <c r="L9" s="13">
        <v>43919</v>
      </c>
      <c r="M9" s="13">
        <v>32159</v>
      </c>
      <c r="N9" s="13">
        <v>76078</v>
      </c>
      <c r="Q9" s="12">
        <v>34</v>
      </c>
      <c r="R9" s="12" t="s">
        <v>16</v>
      </c>
      <c r="S9" s="12">
        <v>0</v>
      </c>
      <c r="T9" s="12">
        <v>0.9</v>
      </c>
      <c r="U9" s="12">
        <v>1.3</v>
      </c>
      <c r="V9" s="12">
        <v>2.2999999999999998</v>
      </c>
      <c r="W9" s="13">
        <v>0</v>
      </c>
      <c r="X9" s="13">
        <v>42418</v>
      </c>
      <c r="Y9" s="13">
        <v>60616</v>
      </c>
      <c r="Z9" s="13">
        <v>103034</v>
      </c>
      <c r="AA9" s="13">
        <v>0</v>
      </c>
      <c r="AB9" s="13">
        <v>49825</v>
      </c>
      <c r="AC9" s="13">
        <v>71200</v>
      </c>
      <c r="AD9" s="13">
        <v>121025</v>
      </c>
    </row>
    <row r="10" spans="1:30" x14ac:dyDescent="0.3">
      <c r="A10" s="12">
        <v>41</v>
      </c>
      <c r="B10" s="12" t="s">
        <v>17</v>
      </c>
      <c r="C10" s="12">
        <v>0</v>
      </c>
      <c r="D10" s="12">
        <v>2.6</v>
      </c>
      <c r="E10" s="12">
        <v>1.7</v>
      </c>
      <c r="F10" s="12">
        <v>4.3</v>
      </c>
      <c r="G10" s="13">
        <v>0</v>
      </c>
      <c r="H10" s="13">
        <v>165195</v>
      </c>
      <c r="I10" s="13">
        <v>104274</v>
      </c>
      <c r="J10" s="13">
        <v>269470</v>
      </c>
      <c r="K10" s="13">
        <v>0</v>
      </c>
      <c r="L10" s="13">
        <v>261874</v>
      </c>
      <c r="M10" s="13">
        <v>165299</v>
      </c>
      <c r="N10" s="13">
        <v>427173</v>
      </c>
      <c r="Q10" s="12">
        <v>41</v>
      </c>
      <c r="R10" s="12" t="s">
        <v>17</v>
      </c>
      <c r="S10" s="12">
        <v>0</v>
      </c>
      <c r="T10" s="12">
        <v>5.5</v>
      </c>
      <c r="U10" s="12">
        <v>7.1</v>
      </c>
      <c r="V10" s="12">
        <v>12.6</v>
      </c>
      <c r="W10" s="13">
        <v>0</v>
      </c>
      <c r="X10" s="13">
        <v>379774</v>
      </c>
      <c r="Y10" s="13">
        <v>486486</v>
      </c>
      <c r="Z10" s="13">
        <v>866260</v>
      </c>
      <c r="AA10" s="13">
        <v>0</v>
      </c>
      <c r="AB10" s="13">
        <v>668193</v>
      </c>
      <c r="AC10" s="13">
        <v>855947</v>
      </c>
      <c r="AD10" s="13">
        <v>1524140</v>
      </c>
    </row>
    <row r="11" spans="1:30" x14ac:dyDescent="0.3">
      <c r="A11" s="12">
        <v>319</v>
      </c>
      <c r="B11" s="12" t="s">
        <v>18</v>
      </c>
      <c r="C11" s="12">
        <v>0</v>
      </c>
      <c r="D11" s="12">
        <v>1.7</v>
      </c>
      <c r="E11" s="12">
        <v>3.5</v>
      </c>
      <c r="F11" s="12">
        <v>5.2</v>
      </c>
      <c r="G11" s="13">
        <v>0</v>
      </c>
      <c r="H11" s="13">
        <v>84947</v>
      </c>
      <c r="I11" s="13">
        <v>175255</v>
      </c>
      <c r="J11" s="13">
        <v>260202</v>
      </c>
      <c r="K11" s="13">
        <v>0</v>
      </c>
      <c r="L11" s="13">
        <v>146190</v>
      </c>
      <c r="M11" s="13">
        <v>301605</v>
      </c>
      <c r="N11" s="13">
        <v>447795</v>
      </c>
      <c r="Q11" s="12">
        <v>319</v>
      </c>
      <c r="R11" s="12" t="s">
        <v>18</v>
      </c>
      <c r="S11" s="12">
        <v>0</v>
      </c>
      <c r="T11" s="12">
        <v>3.9</v>
      </c>
      <c r="U11" s="12">
        <v>12.7</v>
      </c>
      <c r="V11" s="12">
        <v>16.600000000000001</v>
      </c>
      <c r="W11" s="13">
        <v>0</v>
      </c>
      <c r="X11" s="13">
        <v>269793</v>
      </c>
      <c r="Y11" s="13">
        <v>875530</v>
      </c>
      <c r="Z11" s="13">
        <v>1145323</v>
      </c>
      <c r="AA11" s="13">
        <v>0</v>
      </c>
      <c r="AB11" s="13">
        <v>463547</v>
      </c>
      <c r="AC11" s="13">
        <v>1504298</v>
      </c>
      <c r="AD11" s="13">
        <v>1967845</v>
      </c>
    </row>
    <row r="12" spans="1:30" x14ac:dyDescent="0.3">
      <c r="A12" s="12">
        <v>320</v>
      </c>
      <c r="B12" s="12" t="s">
        <v>19</v>
      </c>
      <c r="C12" s="12">
        <v>0</v>
      </c>
      <c r="D12" s="12">
        <v>2.8</v>
      </c>
      <c r="E12" s="12">
        <v>75.099999999999994</v>
      </c>
      <c r="F12" s="12">
        <v>78</v>
      </c>
      <c r="G12" s="13">
        <v>0</v>
      </c>
      <c r="H12" s="13">
        <v>78544</v>
      </c>
      <c r="I12" s="13">
        <v>2097864</v>
      </c>
      <c r="J12" s="13">
        <v>2176408</v>
      </c>
      <c r="K12" s="13">
        <v>0</v>
      </c>
      <c r="L12" s="13">
        <v>124222</v>
      </c>
      <c r="M12" s="13">
        <v>3317922</v>
      </c>
      <c r="N12" s="13">
        <v>3442144</v>
      </c>
      <c r="Q12" s="12">
        <v>320</v>
      </c>
      <c r="R12" s="12" t="s">
        <v>19</v>
      </c>
      <c r="S12" s="12">
        <v>0</v>
      </c>
      <c r="T12" s="12">
        <v>2</v>
      </c>
      <c r="U12" s="12">
        <v>87.7</v>
      </c>
      <c r="V12" s="12">
        <v>89.8</v>
      </c>
      <c r="W12" s="13">
        <v>0</v>
      </c>
      <c r="X12" s="13">
        <v>56299</v>
      </c>
      <c r="Y12" s="13">
        <v>2456783</v>
      </c>
      <c r="Z12" s="13">
        <v>2513082</v>
      </c>
      <c r="AA12" s="13">
        <v>0</v>
      </c>
      <c r="AB12" s="13">
        <v>91810</v>
      </c>
      <c r="AC12" s="13">
        <v>4006447</v>
      </c>
      <c r="AD12" s="13">
        <v>4098257</v>
      </c>
    </row>
    <row r="13" spans="1:30" x14ac:dyDescent="0.3">
      <c r="A13" s="12">
        <v>332</v>
      </c>
      <c r="B13" s="12" t="s">
        <v>20</v>
      </c>
      <c r="C13" s="12">
        <v>0</v>
      </c>
      <c r="D13" s="12">
        <v>10.7</v>
      </c>
      <c r="E13" s="12">
        <v>4.9000000000000004</v>
      </c>
      <c r="F13" s="12">
        <v>15.5</v>
      </c>
      <c r="G13" s="13">
        <v>0</v>
      </c>
      <c r="H13" s="13">
        <v>508082</v>
      </c>
      <c r="I13" s="13">
        <v>232073</v>
      </c>
      <c r="J13" s="13">
        <v>740156</v>
      </c>
      <c r="K13" s="13">
        <v>0</v>
      </c>
      <c r="L13" s="13">
        <v>717610</v>
      </c>
      <c r="M13" s="13">
        <v>327778</v>
      </c>
      <c r="N13" s="13">
        <v>1045388</v>
      </c>
      <c r="Q13" s="12">
        <v>332</v>
      </c>
      <c r="R13" s="12" t="s">
        <v>20</v>
      </c>
      <c r="S13" s="12">
        <v>0</v>
      </c>
      <c r="T13" s="12">
        <v>10.8</v>
      </c>
      <c r="U13" s="12">
        <v>9.6999999999999993</v>
      </c>
      <c r="V13" s="12">
        <v>20.5</v>
      </c>
      <c r="W13" s="13">
        <v>0</v>
      </c>
      <c r="X13" s="13">
        <v>541166</v>
      </c>
      <c r="Y13" s="13">
        <v>482850</v>
      </c>
      <c r="Z13" s="13">
        <v>1024016</v>
      </c>
      <c r="AA13" s="13">
        <v>0</v>
      </c>
      <c r="AB13" s="13">
        <v>746925</v>
      </c>
      <c r="AC13" s="13">
        <v>666437</v>
      </c>
      <c r="AD13" s="13">
        <v>1413362</v>
      </c>
    </row>
    <row r="14" spans="1:30" x14ac:dyDescent="0.3">
      <c r="A14" s="12">
        <v>341</v>
      </c>
      <c r="B14" s="12" t="s">
        <v>21</v>
      </c>
      <c r="C14" s="12">
        <v>3.8</v>
      </c>
      <c r="D14" s="12">
        <v>10.5</v>
      </c>
      <c r="E14" s="12">
        <v>3</v>
      </c>
      <c r="F14" s="12">
        <v>17.399999999999999</v>
      </c>
      <c r="G14" s="13">
        <v>206850</v>
      </c>
      <c r="H14" s="13">
        <v>567943</v>
      </c>
      <c r="I14" s="13">
        <v>161431</v>
      </c>
      <c r="J14" s="13">
        <v>936224</v>
      </c>
      <c r="K14" s="13">
        <v>543946</v>
      </c>
      <c r="L14" s="13">
        <v>1493502</v>
      </c>
      <c r="M14" s="13">
        <v>424511</v>
      </c>
      <c r="N14" s="13">
        <v>2461959</v>
      </c>
      <c r="Q14" s="12">
        <v>341</v>
      </c>
      <c r="R14" s="12" t="s">
        <v>21</v>
      </c>
      <c r="S14" s="12">
        <v>5</v>
      </c>
      <c r="T14" s="12">
        <v>10.3</v>
      </c>
      <c r="U14" s="12">
        <v>5.5</v>
      </c>
      <c r="V14" s="12">
        <v>20.8</v>
      </c>
      <c r="W14" s="13">
        <v>309429</v>
      </c>
      <c r="X14" s="13">
        <v>638053</v>
      </c>
      <c r="Y14" s="13">
        <v>342140</v>
      </c>
      <c r="Z14" s="13">
        <v>1289623</v>
      </c>
      <c r="AA14" s="13">
        <v>651376</v>
      </c>
      <c r="AB14" s="13">
        <v>1343159</v>
      </c>
      <c r="AC14" s="13">
        <v>720234</v>
      </c>
      <c r="AD14" s="13">
        <v>2714769</v>
      </c>
    </row>
    <row r="15" spans="1:30" x14ac:dyDescent="0.3">
      <c r="A15" s="12">
        <v>354</v>
      </c>
      <c r="B15" s="12" t="s">
        <v>22</v>
      </c>
      <c r="C15" s="12">
        <v>0</v>
      </c>
      <c r="D15" s="12">
        <v>17</v>
      </c>
      <c r="E15" s="12">
        <v>17</v>
      </c>
      <c r="F15" s="12">
        <v>34</v>
      </c>
      <c r="G15" s="13">
        <v>0</v>
      </c>
      <c r="H15" s="13">
        <v>683222</v>
      </c>
      <c r="I15" s="13">
        <v>684508</v>
      </c>
      <c r="J15" s="13">
        <v>1367730</v>
      </c>
      <c r="K15" s="13">
        <v>0</v>
      </c>
      <c r="L15" s="13">
        <v>1420893</v>
      </c>
      <c r="M15" s="13">
        <v>1423568</v>
      </c>
      <c r="N15" s="13">
        <v>2844461</v>
      </c>
      <c r="Q15" s="12">
        <v>354</v>
      </c>
      <c r="R15" s="12" t="s">
        <v>22</v>
      </c>
      <c r="S15" s="12">
        <v>0</v>
      </c>
      <c r="T15" s="12">
        <v>15.9</v>
      </c>
      <c r="U15" s="12">
        <v>29.1</v>
      </c>
      <c r="V15" s="12">
        <v>45.1</v>
      </c>
      <c r="W15" s="13">
        <v>0</v>
      </c>
      <c r="X15" s="13">
        <v>936221</v>
      </c>
      <c r="Y15" s="13">
        <v>1713462</v>
      </c>
      <c r="Z15" s="13">
        <v>2649683</v>
      </c>
      <c r="AA15" s="13">
        <v>0</v>
      </c>
      <c r="AB15" s="13">
        <v>1963132</v>
      </c>
      <c r="AC15" s="13">
        <v>3592905</v>
      </c>
      <c r="AD15" s="13">
        <v>5556037</v>
      </c>
    </row>
    <row r="16" spans="1:30" x14ac:dyDescent="0.3">
      <c r="A16" s="12">
        <v>360</v>
      </c>
      <c r="B16" s="12" t="s">
        <v>23</v>
      </c>
      <c r="C16" s="12">
        <v>0</v>
      </c>
      <c r="D16" s="12">
        <v>5.8</v>
      </c>
      <c r="E16" s="12">
        <v>8.4</v>
      </c>
      <c r="F16" s="12">
        <v>14.2</v>
      </c>
      <c r="G16" s="13">
        <v>0</v>
      </c>
      <c r="H16" s="13">
        <v>116657</v>
      </c>
      <c r="I16" s="13">
        <v>168651</v>
      </c>
      <c r="J16" s="13">
        <v>285309</v>
      </c>
      <c r="K16" s="13">
        <v>0</v>
      </c>
      <c r="L16" s="13">
        <v>2327169</v>
      </c>
      <c r="M16" s="13">
        <v>3364388</v>
      </c>
      <c r="N16" s="13">
        <v>5691557</v>
      </c>
      <c r="Q16" s="12">
        <v>360</v>
      </c>
      <c r="R16" s="12" t="s">
        <v>23</v>
      </c>
      <c r="S16" s="12">
        <v>0</v>
      </c>
      <c r="T16" s="12">
        <v>11.9</v>
      </c>
      <c r="U16" s="12">
        <v>29.7</v>
      </c>
      <c r="V16" s="12">
        <v>41.6</v>
      </c>
      <c r="W16" s="13">
        <v>0</v>
      </c>
      <c r="X16" s="13">
        <v>182085</v>
      </c>
      <c r="Y16" s="13">
        <v>453214</v>
      </c>
      <c r="Z16" s="13">
        <v>635299</v>
      </c>
      <c r="AA16" s="13">
        <v>0</v>
      </c>
      <c r="AB16" s="13">
        <v>2305363</v>
      </c>
      <c r="AC16" s="13">
        <v>5738111</v>
      </c>
      <c r="AD16" s="13">
        <v>8043474</v>
      </c>
    </row>
    <row r="17" spans="1:30" x14ac:dyDescent="0.3">
      <c r="A17" s="12">
        <v>367</v>
      </c>
      <c r="B17" s="12" t="s">
        <v>24</v>
      </c>
      <c r="C17" s="12">
        <v>0</v>
      </c>
      <c r="D17" s="12">
        <v>24</v>
      </c>
      <c r="E17" s="12">
        <v>4.0999999999999996</v>
      </c>
      <c r="F17" s="12">
        <v>28.1</v>
      </c>
      <c r="G17" s="13">
        <v>0</v>
      </c>
      <c r="H17" s="13">
        <v>1129949</v>
      </c>
      <c r="I17" s="13">
        <v>194885</v>
      </c>
      <c r="J17" s="13">
        <v>1324833</v>
      </c>
      <c r="K17" s="13">
        <v>0</v>
      </c>
      <c r="L17" s="13">
        <v>1360121</v>
      </c>
      <c r="M17" s="13">
        <v>234583</v>
      </c>
      <c r="N17" s="13">
        <v>1594704</v>
      </c>
      <c r="Q17" s="12">
        <v>367</v>
      </c>
      <c r="R17" s="12" t="s">
        <v>24</v>
      </c>
      <c r="S17" s="12">
        <v>0</v>
      </c>
      <c r="T17" s="12">
        <v>43.1</v>
      </c>
      <c r="U17" s="12">
        <v>17.100000000000001</v>
      </c>
      <c r="V17" s="12">
        <v>60.3</v>
      </c>
      <c r="W17" s="13">
        <v>0</v>
      </c>
      <c r="X17" s="13">
        <v>2622684</v>
      </c>
      <c r="Y17" s="13">
        <v>1042107</v>
      </c>
      <c r="Z17" s="13">
        <v>3664790</v>
      </c>
      <c r="AA17" s="13">
        <v>0</v>
      </c>
      <c r="AB17" s="13">
        <v>3223205</v>
      </c>
      <c r="AC17" s="13">
        <v>1280720</v>
      </c>
      <c r="AD17" s="13">
        <v>4503926</v>
      </c>
    </row>
    <row r="18" spans="1:30" x14ac:dyDescent="0.3">
      <c r="A18" s="12">
        <v>381</v>
      </c>
      <c r="B18" s="12" t="s">
        <v>25</v>
      </c>
      <c r="C18" s="12">
        <v>35</v>
      </c>
      <c r="D18" s="12">
        <v>2.7</v>
      </c>
      <c r="E18" s="12">
        <v>0.4</v>
      </c>
      <c r="F18" s="12">
        <v>38.1</v>
      </c>
      <c r="G18" s="13">
        <v>2120670</v>
      </c>
      <c r="H18" s="13">
        <v>164830</v>
      </c>
      <c r="I18" s="13">
        <v>24897</v>
      </c>
      <c r="J18" s="13">
        <v>2310398</v>
      </c>
      <c r="K18" s="13">
        <v>2583690</v>
      </c>
      <c r="L18" s="13">
        <v>200818</v>
      </c>
      <c r="M18" s="13">
        <v>30333</v>
      </c>
      <c r="N18" s="13">
        <v>2814842</v>
      </c>
      <c r="Q18" s="12">
        <v>381</v>
      </c>
      <c r="R18" s="12" t="s">
        <v>25</v>
      </c>
      <c r="S18" s="12">
        <v>16</v>
      </c>
      <c r="T18" s="12">
        <v>6</v>
      </c>
      <c r="U18" s="12">
        <v>2.4</v>
      </c>
      <c r="V18" s="12">
        <v>24.4</v>
      </c>
      <c r="W18" s="13">
        <v>1646075</v>
      </c>
      <c r="X18" s="13">
        <v>616199</v>
      </c>
      <c r="Y18" s="13">
        <v>251883</v>
      </c>
      <c r="Z18" s="13">
        <v>2514156</v>
      </c>
      <c r="AA18" s="13">
        <v>2005101</v>
      </c>
      <c r="AB18" s="13">
        <v>750598</v>
      </c>
      <c r="AC18" s="13">
        <v>306821</v>
      </c>
      <c r="AD18" s="13">
        <v>3062521</v>
      </c>
    </row>
    <row r="19" spans="1:30" x14ac:dyDescent="0.3">
      <c r="A19" s="12">
        <v>382</v>
      </c>
      <c r="B19" s="12" t="s">
        <v>26</v>
      </c>
      <c r="C19" s="11">
        <v>1399.5</v>
      </c>
      <c r="D19" s="12">
        <v>40.4</v>
      </c>
      <c r="E19" s="12">
        <v>4.3</v>
      </c>
      <c r="F19" s="11">
        <v>1444.2</v>
      </c>
      <c r="G19" s="13">
        <v>54242507</v>
      </c>
      <c r="H19" s="13">
        <v>1566658</v>
      </c>
      <c r="I19" s="13">
        <v>167268</v>
      </c>
      <c r="J19" s="13">
        <v>55976433</v>
      </c>
      <c r="K19" s="13">
        <v>79339143</v>
      </c>
      <c r="L19" s="13">
        <v>2291511</v>
      </c>
      <c r="M19" s="13">
        <v>244659</v>
      </c>
      <c r="N19" s="13">
        <v>81875313</v>
      </c>
      <c r="Q19" s="12">
        <v>382</v>
      </c>
      <c r="R19" s="12" t="s">
        <v>26</v>
      </c>
      <c r="S19" s="11">
        <v>1417.3</v>
      </c>
      <c r="T19" s="12">
        <v>76.8</v>
      </c>
      <c r="U19" s="12">
        <v>19.8</v>
      </c>
      <c r="V19" s="11">
        <v>1513.9</v>
      </c>
      <c r="W19" s="13">
        <v>43077314</v>
      </c>
      <c r="X19" s="13">
        <v>2334049</v>
      </c>
      <c r="Y19" s="13">
        <v>600995</v>
      </c>
      <c r="Z19" s="13">
        <v>46012358</v>
      </c>
      <c r="AA19" s="13">
        <v>54334753</v>
      </c>
      <c r="AB19" s="13">
        <v>2944009</v>
      </c>
      <c r="AC19" s="13">
        <v>758054</v>
      </c>
      <c r="AD19" s="13">
        <v>58036816</v>
      </c>
    </row>
    <row r="20" spans="1:30" x14ac:dyDescent="0.3">
      <c r="A20" s="12">
        <v>391</v>
      </c>
      <c r="B20" s="12" t="s">
        <v>27</v>
      </c>
      <c r="C20" s="12">
        <v>0</v>
      </c>
      <c r="D20" s="12">
        <v>0.2</v>
      </c>
      <c r="E20" s="12">
        <v>5.3</v>
      </c>
      <c r="F20" s="12">
        <v>5.5</v>
      </c>
      <c r="G20" s="13">
        <v>0</v>
      </c>
      <c r="H20" s="13">
        <v>3150</v>
      </c>
      <c r="I20" s="13">
        <v>85969</v>
      </c>
      <c r="J20" s="13">
        <v>89119</v>
      </c>
      <c r="K20" s="13">
        <v>0</v>
      </c>
      <c r="L20" s="13">
        <v>3412</v>
      </c>
      <c r="M20" s="13">
        <v>93125</v>
      </c>
      <c r="N20" s="13">
        <v>96538</v>
      </c>
      <c r="Q20" s="12">
        <v>391</v>
      </c>
      <c r="R20" s="12" t="s">
        <v>27</v>
      </c>
      <c r="S20" s="12">
        <v>0</v>
      </c>
      <c r="T20" s="12">
        <v>0.3</v>
      </c>
      <c r="U20" s="12">
        <v>12.6</v>
      </c>
      <c r="V20" s="12">
        <v>12.9</v>
      </c>
      <c r="W20" s="13">
        <v>0</v>
      </c>
      <c r="X20" s="13">
        <v>7979</v>
      </c>
      <c r="Y20" s="13">
        <v>367833</v>
      </c>
      <c r="Z20" s="13">
        <v>375812</v>
      </c>
      <c r="AA20" s="13">
        <v>0</v>
      </c>
      <c r="AB20" s="13">
        <v>8480</v>
      </c>
      <c r="AC20" s="13">
        <v>390951</v>
      </c>
      <c r="AD20" s="13">
        <v>399431</v>
      </c>
    </row>
    <row r="21" spans="1:30" x14ac:dyDescent="0.3">
      <c r="A21" s="12">
        <v>394</v>
      </c>
      <c r="B21" s="12" t="s">
        <v>28</v>
      </c>
      <c r="C21" s="12">
        <v>0</v>
      </c>
      <c r="D21" s="12">
        <v>0</v>
      </c>
      <c r="E21" s="12">
        <v>77.7</v>
      </c>
      <c r="F21" s="12">
        <v>77.7</v>
      </c>
      <c r="G21" s="13">
        <v>0</v>
      </c>
      <c r="H21" s="13">
        <v>2204</v>
      </c>
      <c r="I21" s="13">
        <v>3794501</v>
      </c>
      <c r="J21" s="13">
        <v>3796705</v>
      </c>
      <c r="K21" s="13">
        <v>0</v>
      </c>
      <c r="L21" s="13">
        <v>2409</v>
      </c>
      <c r="M21" s="13">
        <v>4146965</v>
      </c>
      <c r="N21" s="13">
        <v>4149374</v>
      </c>
      <c r="Q21" s="12">
        <v>394</v>
      </c>
      <c r="R21" s="12" t="s">
        <v>28</v>
      </c>
      <c r="S21" s="12">
        <v>0</v>
      </c>
      <c r="T21" s="12">
        <v>0</v>
      </c>
      <c r="U21" s="12">
        <v>87.9</v>
      </c>
      <c r="V21" s="12">
        <v>87.9</v>
      </c>
      <c r="W21" s="13">
        <v>0</v>
      </c>
      <c r="X21" s="13">
        <v>1663</v>
      </c>
      <c r="Y21" s="13">
        <v>4207524</v>
      </c>
      <c r="Z21" s="13">
        <v>4209186</v>
      </c>
      <c r="AA21" s="13">
        <v>0</v>
      </c>
      <c r="AB21" s="13">
        <v>1799</v>
      </c>
      <c r="AC21" s="13">
        <v>4552490</v>
      </c>
      <c r="AD21" s="13">
        <v>4554289</v>
      </c>
    </row>
    <row r="22" spans="1:30" x14ac:dyDescent="0.3">
      <c r="A22" s="12">
        <v>402</v>
      </c>
      <c r="B22" s="12" t="s">
        <v>29</v>
      </c>
      <c r="C22" s="12">
        <v>0</v>
      </c>
      <c r="D22" s="12">
        <v>3.9</v>
      </c>
      <c r="E22" s="12">
        <v>4.5999999999999996</v>
      </c>
      <c r="F22" s="12">
        <v>8.6</v>
      </c>
      <c r="G22" s="13">
        <v>0</v>
      </c>
      <c r="H22" s="13">
        <v>56989</v>
      </c>
      <c r="I22" s="13">
        <v>67166</v>
      </c>
      <c r="J22" s="13">
        <v>124155</v>
      </c>
      <c r="K22" s="13">
        <v>0</v>
      </c>
      <c r="L22" s="13">
        <v>89214</v>
      </c>
      <c r="M22" s="13">
        <v>105147</v>
      </c>
      <c r="N22" s="13">
        <v>194361</v>
      </c>
      <c r="Q22" s="12">
        <v>402</v>
      </c>
      <c r="R22" s="12" t="s">
        <v>29</v>
      </c>
      <c r="S22" s="12">
        <v>0</v>
      </c>
      <c r="T22" s="12">
        <v>6.1</v>
      </c>
      <c r="U22" s="12">
        <v>12.2</v>
      </c>
      <c r="V22" s="12">
        <v>18.3</v>
      </c>
      <c r="W22" s="13">
        <v>0</v>
      </c>
      <c r="X22" s="13">
        <v>131196</v>
      </c>
      <c r="Y22" s="13">
        <v>263551</v>
      </c>
      <c r="Z22" s="13">
        <v>394747</v>
      </c>
      <c r="AA22" s="13">
        <v>0</v>
      </c>
      <c r="AB22" s="13">
        <v>175946</v>
      </c>
      <c r="AC22" s="13">
        <v>353446</v>
      </c>
      <c r="AD22" s="13">
        <v>529392</v>
      </c>
    </row>
    <row r="23" spans="1:30" x14ac:dyDescent="0.3">
      <c r="A23" s="12">
        <v>411</v>
      </c>
      <c r="B23" s="12" t="s">
        <v>30</v>
      </c>
      <c r="C23" s="12">
        <v>0</v>
      </c>
      <c r="D23" s="12">
        <v>46.5</v>
      </c>
      <c r="E23" s="12">
        <v>45.5</v>
      </c>
      <c r="F23" s="12">
        <v>92</v>
      </c>
      <c r="G23" s="13">
        <v>0</v>
      </c>
      <c r="H23" s="13">
        <v>787047</v>
      </c>
      <c r="I23" s="13">
        <v>768997</v>
      </c>
      <c r="J23" s="13">
        <v>1556045</v>
      </c>
      <c r="K23" s="13">
        <v>0</v>
      </c>
      <c r="L23" s="13">
        <v>1143980</v>
      </c>
      <c r="M23" s="13">
        <v>1117744</v>
      </c>
      <c r="N23" s="13">
        <v>2261725</v>
      </c>
      <c r="Q23" s="12">
        <v>411</v>
      </c>
      <c r="R23" s="12" t="s">
        <v>30</v>
      </c>
      <c r="S23" s="12">
        <v>0</v>
      </c>
      <c r="T23" s="12">
        <v>26.9</v>
      </c>
      <c r="U23" s="12">
        <v>47</v>
      </c>
      <c r="V23" s="12">
        <v>73.900000000000006</v>
      </c>
      <c r="W23" s="13">
        <v>0</v>
      </c>
      <c r="X23" s="13">
        <v>508801</v>
      </c>
      <c r="Y23" s="13">
        <v>887257</v>
      </c>
      <c r="Z23" s="13">
        <v>1396058</v>
      </c>
      <c r="AA23" s="13">
        <v>0</v>
      </c>
      <c r="AB23" s="13">
        <v>739248</v>
      </c>
      <c r="AC23" s="13">
        <v>1289114</v>
      </c>
      <c r="AD23" s="13">
        <v>2028362</v>
      </c>
    </row>
    <row r="24" spans="1:30" x14ac:dyDescent="0.3">
      <c r="A24" s="12">
        <v>414</v>
      </c>
      <c r="B24" s="12" t="s">
        <v>31</v>
      </c>
      <c r="C24" s="12">
        <v>0</v>
      </c>
      <c r="D24" s="12">
        <v>14</v>
      </c>
      <c r="E24" s="12">
        <v>19.100000000000001</v>
      </c>
      <c r="F24" s="12">
        <v>33</v>
      </c>
      <c r="G24" s="13">
        <v>0</v>
      </c>
      <c r="H24" s="13">
        <v>343009</v>
      </c>
      <c r="I24" s="13">
        <v>467810</v>
      </c>
      <c r="J24" s="13">
        <v>810820</v>
      </c>
      <c r="K24" s="13">
        <v>0</v>
      </c>
      <c r="L24" s="13">
        <v>372123</v>
      </c>
      <c r="M24" s="13">
        <v>507516</v>
      </c>
      <c r="N24" s="13">
        <v>879638</v>
      </c>
      <c r="Q24" s="12">
        <v>414</v>
      </c>
      <c r="R24" s="12" t="s">
        <v>31</v>
      </c>
      <c r="S24" s="12">
        <v>0</v>
      </c>
      <c r="T24" s="12">
        <v>10.5</v>
      </c>
      <c r="U24" s="12">
        <v>24.2</v>
      </c>
      <c r="V24" s="12">
        <v>34.700000000000003</v>
      </c>
      <c r="W24" s="13">
        <v>0</v>
      </c>
      <c r="X24" s="13">
        <v>336410</v>
      </c>
      <c r="Y24" s="13">
        <v>775058</v>
      </c>
      <c r="Z24" s="13">
        <v>1111468</v>
      </c>
      <c r="AA24" s="13">
        <v>0</v>
      </c>
      <c r="AB24" s="13">
        <v>371437</v>
      </c>
      <c r="AC24" s="13">
        <v>855755</v>
      </c>
      <c r="AD24" s="13">
        <v>1227191</v>
      </c>
    </row>
    <row r="25" spans="1:30" x14ac:dyDescent="0.3">
      <c r="A25" s="12">
        <v>427</v>
      </c>
      <c r="B25" s="12" t="s">
        <v>32</v>
      </c>
      <c r="C25" s="12">
        <v>0</v>
      </c>
      <c r="D25" s="12">
        <v>15.2</v>
      </c>
      <c r="E25" s="12">
        <v>12.8</v>
      </c>
      <c r="F25" s="12">
        <v>28</v>
      </c>
      <c r="G25" s="13">
        <v>0</v>
      </c>
      <c r="H25" s="13">
        <v>812924</v>
      </c>
      <c r="I25" s="13">
        <v>687630</v>
      </c>
      <c r="J25" s="13">
        <v>1500554</v>
      </c>
      <c r="K25" s="13">
        <v>0</v>
      </c>
      <c r="L25" s="13">
        <v>906465</v>
      </c>
      <c r="M25" s="13">
        <v>766754</v>
      </c>
      <c r="N25" s="13">
        <v>1673219</v>
      </c>
      <c r="Q25" s="12">
        <v>427</v>
      </c>
      <c r="R25" s="12" t="s">
        <v>32</v>
      </c>
      <c r="S25" s="12">
        <v>0</v>
      </c>
      <c r="T25" s="12">
        <v>8.1999999999999993</v>
      </c>
      <c r="U25" s="12">
        <v>12.3</v>
      </c>
      <c r="V25" s="12">
        <v>20.6</v>
      </c>
      <c r="W25" s="13">
        <v>0</v>
      </c>
      <c r="X25" s="13">
        <v>479425</v>
      </c>
      <c r="Y25" s="13">
        <v>718394</v>
      </c>
      <c r="Z25" s="13">
        <v>1197819</v>
      </c>
      <c r="AA25" s="13">
        <v>0</v>
      </c>
      <c r="AB25" s="13">
        <v>545416</v>
      </c>
      <c r="AC25" s="13">
        <v>817277</v>
      </c>
      <c r="AD25" s="13">
        <v>1362692</v>
      </c>
    </row>
    <row r="27" spans="1:30" x14ac:dyDescent="0.3">
      <c r="B27" s="2">
        <v>2012</v>
      </c>
      <c r="R27" s="2">
        <v>2012</v>
      </c>
    </row>
    <row r="28" spans="1:30" x14ac:dyDescent="0.3">
      <c r="C28" s="101" t="s">
        <v>1</v>
      </c>
      <c r="D28" s="101"/>
      <c r="E28" s="101"/>
      <c r="F28" s="101"/>
      <c r="G28" s="102" t="s">
        <v>33</v>
      </c>
      <c r="H28" s="102"/>
      <c r="I28" s="102"/>
      <c r="J28" s="102"/>
      <c r="K28" s="103" t="s">
        <v>35</v>
      </c>
      <c r="L28" s="103"/>
      <c r="M28" s="103"/>
      <c r="N28" s="103"/>
      <c r="S28" s="107" t="s">
        <v>1</v>
      </c>
      <c r="T28" s="108"/>
      <c r="U28" s="108"/>
      <c r="V28" s="109"/>
      <c r="W28" s="104" t="s">
        <v>33</v>
      </c>
      <c r="X28" s="105"/>
      <c r="Y28" s="105"/>
      <c r="Z28" s="106"/>
      <c r="AA28" s="103" t="s">
        <v>35</v>
      </c>
      <c r="AB28" s="103"/>
      <c r="AC28" s="103"/>
      <c r="AD28" s="103"/>
    </row>
    <row r="29" spans="1:30" x14ac:dyDescent="0.3">
      <c r="A29" s="10" t="s">
        <v>7</v>
      </c>
      <c r="B29" s="10" t="s">
        <v>8</v>
      </c>
      <c r="C29" s="14" t="s">
        <v>9</v>
      </c>
      <c r="D29" s="14" t="s">
        <v>10</v>
      </c>
      <c r="E29" s="14" t="s">
        <v>11</v>
      </c>
      <c r="F29" s="14" t="s">
        <v>12</v>
      </c>
      <c r="G29" s="15" t="s">
        <v>9</v>
      </c>
      <c r="H29" s="15" t="s">
        <v>10</v>
      </c>
      <c r="I29" s="15" t="s">
        <v>11</v>
      </c>
      <c r="J29" s="15" t="s">
        <v>12</v>
      </c>
      <c r="K29" s="16" t="s">
        <v>9</v>
      </c>
      <c r="L29" s="16" t="s">
        <v>10</v>
      </c>
      <c r="M29" s="16" t="s">
        <v>11</v>
      </c>
      <c r="N29" s="16" t="s">
        <v>12</v>
      </c>
      <c r="Q29" s="10" t="s">
        <v>7</v>
      </c>
      <c r="R29" s="10" t="s">
        <v>8</v>
      </c>
      <c r="S29" s="14" t="s">
        <v>9</v>
      </c>
      <c r="T29" s="14" t="s">
        <v>10</v>
      </c>
      <c r="U29" s="14" t="s">
        <v>11</v>
      </c>
      <c r="V29" s="14" t="s">
        <v>12</v>
      </c>
      <c r="W29" s="15" t="s">
        <v>9</v>
      </c>
      <c r="X29" s="15" t="s">
        <v>10</v>
      </c>
      <c r="Y29" s="15" t="s">
        <v>11</v>
      </c>
      <c r="Z29" s="15" t="s">
        <v>12</v>
      </c>
      <c r="AA29" s="16" t="s">
        <v>9</v>
      </c>
      <c r="AB29" s="16" t="s">
        <v>10</v>
      </c>
      <c r="AC29" s="16" t="s">
        <v>11</v>
      </c>
      <c r="AD29" s="16" t="s">
        <v>12</v>
      </c>
    </row>
    <row r="30" spans="1:30" x14ac:dyDescent="0.3">
      <c r="A30" s="12">
        <v>0</v>
      </c>
      <c r="B30" s="12" t="s">
        <v>12</v>
      </c>
      <c r="C30" s="11">
        <v>1433.6</v>
      </c>
      <c r="D30" s="12">
        <v>200.6</v>
      </c>
      <c r="E30" s="12">
        <v>289.8</v>
      </c>
      <c r="F30" s="11">
        <v>1924</v>
      </c>
      <c r="G30" s="13">
        <v>56371531</v>
      </c>
      <c r="H30" s="13">
        <v>7192073</v>
      </c>
      <c r="I30" s="13">
        <v>10024062</v>
      </c>
      <c r="J30" s="13">
        <v>73587666</v>
      </c>
      <c r="K30" s="13">
        <v>82199688</v>
      </c>
      <c r="L30" s="13">
        <v>13202878</v>
      </c>
      <c r="M30" s="13">
        <v>17025735</v>
      </c>
      <c r="N30" s="13">
        <v>112428302</v>
      </c>
      <c r="Q30" s="12">
        <v>0</v>
      </c>
      <c r="R30" s="39" t="s">
        <v>12</v>
      </c>
      <c r="S30" s="11">
        <v>1433.6</v>
      </c>
      <c r="T30" s="12">
        <v>245.8</v>
      </c>
      <c r="U30" s="12">
        <v>431.8</v>
      </c>
      <c r="V30" s="11">
        <v>2111.1999999999998</v>
      </c>
      <c r="W30" s="13">
        <v>46163211</v>
      </c>
      <c r="X30" s="13">
        <v>10432913</v>
      </c>
      <c r="Y30" s="13">
        <v>16588389</v>
      </c>
      <c r="Z30" s="13">
        <v>73184513</v>
      </c>
      <c r="AA30" s="13">
        <v>58284777</v>
      </c>
      <c r="AB30" s="13">
        <v>17134286</v>
      </c>
      <c r="AC30" s="13">
        <v>29134263</v>
      </c>
      <c r="AD30" s="13">
        <v>104553327</v>
      </c>
    </row>
    <row r="31" spans="1:30" x14ac:dyDescent="0.3">
      <c r="A31" s="12">
        <v>1</v>
      </c>
      <c r="B31" s="12" t="s">
        <v>13</v>
      </c>
      <c r="C31" s="12">
        <v>0</v>
      </c>
      <c r="D31" s="12">
        <v>1.3</v>
      </c>
      <c r="E31" s="12">
        <v>1.3</v>
      </c>
      <c r="F31" s="12">
        <v>2.6</v>
      </c>
      <c r="G31" s="13">
        <v>0</v>
      </c>
      <c r="H31" s="13">
        <v>12270</v>
      </c>
      <c r="I31" s="13">
        <v>12445</v>
      </c>
      <c r="J31" s="13">
        <v>24715</v>
      </c>
      <c r="K31" s="13">
        <v>0</v>
      </c>
      <c r="L31" s="13">
        <v>23018</v>
      </c>
      <c r="M31" s="13">
        <v>23347</v>
      </c>
      <c r="N31" s="13">
        <v>46365</v>
      </c>
      <c r="Q31" s="12">
        <v>1</v>
      </c>
      <c r="R31" s="39" t="s">
        <v>13</v>
      </c>
      <c r="S31" s="12">
        <v>0</v>
      </c>
      <c r="T31" s="12">
        <v>0.7</v>
      </c>
      <c r="U31" s="12">
        <v>1.3</v>
      </c>
      <c r="V31" s="12">
        <v>2</v>
      </c>
      <c r="W31" s="13">
        <v>0</v>
      </c>
      <c r="X31" s="13">
        <v>10741</v>
      </c>
      <c r="Y31" s="13">
        <v>18614</v>
      </c>
      <c r="Z31" s="13">
        <v>29355</v>
      </c>
      <c r="AA31" s="13">
        <v>0</v>
      </c>
      <c r="AB31" s="13">
        <v>21485</v>
      </c>
      <c r="AC31" s="13">
        <v>37233</v>
      </c>
      <c r="AD31" s="13">
        <v>58718</v>
      </c>
    </row>
    <row r="32" spans="1:30" x14ac:dyDescent="0.3">
      <c r="A32" s="12">
        <v>20</v>
      </c>
      <c r="B32" s="12" t="s">
        <v>14</v>
      </c>
      <c r="C32" s="12">
        <v>0</v>
      </c>
      <c r="D32" s="12">
        <v>0</v>
      </c>
      <c r="E32" s="12">
        <v>0</v>
      </c>
      <c r="F32" s="12">
        <v>0</v>
      </c>
      <c r="G32" s="13">
        <v>0</v>
      </c>
      <c r="H32" s="13">
        <v>452</v>
      </c>
      <c r="I32" s="13">
        <v>417</v>
      </c>
      <c r="J32" s="13">
        <v>869</v>
      </c>
      <c r="K32" s="13">
        <v>0</v>
      </c>
      <c r="L32" s="13">
        <v>878</v>
      </c>
      <c r="M32" s="13">
        <v>810</v>
      </c>
      <c r="N32" s="13">
        <v>1688</v>
      </c>
      <c r="Q32" s="12">
        <v>20</v>
      </c>
      <c r="R32" s="39" t="s">
        <v>14</v>
      </c>
      <c r="S32" s="12">
        <v>0</v>
      </c>
      <c r="T32" s="12">
        <v>0.1</v>
      </c>
      <c r="U32" s="12">
        <v>0.2</v>
      </c>
      <c r="V32" s="12">
        <v>0.3</v>
      </c>
      <c r="W32" s="13">
        <v>0</v>
      </c>
      <c r="X32" s="13">
        <v>6511</v>
      </c>
      <c r="Y32" s="13">
        <v>10352</v>
      </c>
      <c r="Z32" s="13">
        <v>16863</v>
      </c>
      <c r="AA32" s="13">
        <v>0</v>
      </c>
      <c r="AB32" s="13">
        <v>14023</v>
      </c>
      <c r="AC32" s="13">
        <v>22297</v>
      </c>
      <c r="AD32" s="13">
        <v>36320</v>
      </c>
    </row>
    <row r="33" spans="1:30" x14ac:dyDescent="0.3">
      <c r="A33" s="12">
        <v>33</v>
      </c>
      <c r="B33" s="12" t="s">
        <v>15</v>
      </c>
      <c r="C33" s="12">
        <v>0</v>
      </c>
      <c r="D33" s="12">
        <v>1.1000000000000001</v>
      </c>
      <c r="E33" s="12">
        <v>1.5</v>
      </c>
      <c r="F33" s="12">
        <v>2.6</v>
      </c>
      <c r="G33" s="13">
        <v>0</v>
      </c>
      <c r="H33" s="13">
        <v>93945</v>
      </c>
      <c r="I33" s="13">
        <v>135081</v>
      </c>
      <c r="J33" s="13">
        <v>229026</v>
      </c>
      <c r="K33" s="13">
        <v>0</v>
      </c>
      <c r="L33" s="13">
        <v>316620</v>
      </c>
      <c r="M33" s="13">
        <v>455257</v>
      </c>
      <c r="N33" s="13">
        <v>771877</v>
      </c>
      <c r="Q33" s="12">
        <v>33</v>
      </c>
      <c r="R33" s="39" t="s">
        <v>15</v>
      </c>
      <c r="S33" s="12">
        <v>0</v>
      </c>
      <c r="T33" s="12">
        <v>0.7</v>
      </c>
      <c r="U33" s="12">
        <v>1.6</v>
      </c>
      <c r="V33" s="12">
        <v>2.2000000000000002</v>
      </c>
      <c r="W33" s="13">
        <v>0</v>
      </c>
      <c r="X33" s="13">
        <v>76082</v>
      </c>
      <c r="Y33" s="13">
        <v>179106</v>
      </c>
      <c r="Z33" s="13">
        <v>255188</v>
      </c>
      <c r="AA33" s="13">
        <v>0</v>
      </c>
      <c r="AB33" s="13">
        <v>267557</v>
      </c>
      <c r="AC33" s="13">
        <v>629861</v>
      </c>
      <c r="AD33" s="13">
        <v>897418</v>
      </c>
    </row>
    <row r="34" spans="1:30" x14ac:dyDescent="0.3">
      <c r="A34" s="12">
        <v>34</v>
      </c>
      <c r="B34" s="12" t="s">
        <v>16</v>
      </c>
      <c r="C34" s="12">
        <v>0</v>
      </c>
      <c r="D34" s="12">
        <v>0.8</v>
      </c>
      <c r="E34" s="12">
        <v>0.6</v>
      </c>
      <c r="F34" s="12">
        <v>1.4</v>
      </c>
      <c r="G34" s="13">
        <v>0</v>
      </c>
      <c r="H34" s="13">
        <v>37289</v>
      </c>
      <c r="I34" s="13">
        <v>27307</v>
      </c>
      <c r="J34" s="13">
        <v>64596</v>
      </c>
      <c r="K34" s="13">
        <v>0</v>
      </c>
      <c r="L34" s="13">
        <v>43762</v>
      </c>
      <c r="M34" s="13">
        <v>32047</v>
      </c>
      <c r="N34" s="13">
        <v>75809</v>
      </c>
      <c r="Q34" s="12">
        <v>34</v>
      </c>
      <c r="R34" s="39" t="s">
        <v>16</v>
      </c>
      <c r="S34" s="12">
        <v>0</v>
      </c>
      <c r="T34" s="12">
        <v>1</v>
      </c>
      <c r="U34" s="12">
        <v>1.4</v>
      </c>
      <c r="V34" s="12">
        <v>2.4</v>
      </c>
      <c r="W34" s="13">
        <v>0</v>
      </c>
      <c r="X34" s="13">
        <v>44258</v>
      </c>
      <c r="Y34" s="13">
        <v>62111</v>
      </c>
      <c r="Z34" s="13">
        <v>106369</v>
      </c>
      <c r="AA34" s="13">
        <v>0</v>
      </c>
      <c r="AB34" s="13">
        <v>51986</v>
      </c>
      <c r="AC34" s="13">
        <v>72956</v>
      </c>
      <c r="AD34" s="13">
        <v>124942</v>
      </c>
    </row>
    <row r="35" spans="1:30" x14ac:dyDescent="0.3">
      <c r="A35" s="12">
        <v>41</v>
      </c>
      <c r="B35" s="12" t="s">
        <v>17</v>
      </c>
      <c r="C35" s="12">
        <v>0</v>
      </c>
      <c r="D35" s="12">
        <v>2.6</v>
      </c>
      <c r="E35" s="12">
        <v>1.6</v>
      </c>
      <c r="F35" s="12">
        <v>4.3</v>
      </c>
      <c r="G35" s="13">
        <v>0</v>
      </c>
      <c r="H35" s="13">
        <v>164658</v>
      </c>
      <c r="I35" s="13">
        <v>103911</v>
      </c>
      <c r="J35" s="13">
        <v>268569</v>
      </c>
      <c r="K35" s="13">
        <v>0</v>
      </c>
      <c r="L35" s="13">
        <v>261022</v>
      </c>
      <c r="M35" s="13">
        <v>164724</v>
      </c>
      <c r="N35" s="13">
        <v>425746</v>
      </c>
      <c r="Q35" s="12">
        <v>41</v>
      </c>
      <c r="R35" s="39" t="s">
        <v>17</v>
      </c>
      <c r="S35" s="12">
        <v>0</v>
      </c>
      <c r="T35" s="12">
        <v>5.5</v>
      </c>
      <c r="U35" s="12">
        <v>7.2</v>
      </c>
      <c r="V35" s="12">
        <v>12.8</v>
      </c>
      <c r="W35" s="13">
        <v>0</v>
      </c>
      <c r="X35" s="13">
        <v>381496</v>
      </c>
      <c r="Y35" s="13">
        <v>498602</v>
      </c>
      <c r="Z35" s="13">
        <v>880098</v>
      </c>
      <c r="AA35" s="13">
        <v>0</v>
      </c>
      <c r="AB35" s="13">
        <v>671222</v>
      </c>
      <c r="AC35" s="13">
        <v>877265</v>
      </c>
      <c r="AD35" s="13">
        <v>1548487</v>
      </c>
    </row>
    <row r="36" spans="1:30" x14ac:dyDescent="0.3">
      <c r="A36" s="12">
        <v>319</v>
      </c>
      <c r="B36" s="12" t="s">
        <v>18</v>
      </c>
      <c r="C36" s="12">
        <v>0</v>
      </c>
      <c r="D36" s="12">
        <v>1.7</v>
      </c>
      <c r="E36" s="12">
        <v>3.5</v>
      </c>
      <c r="F36" s="12">
        <v>5.2</v>
      </c>
      <c r="G36" s="13">
        <v>0</v>
      </c>
      <c r="H36" s="13">
        <v>84681</v>
      </c>
      <c r="I36" s="13">
        <v>174645</v>
      </c>
      <c r="J36" s="13">
        <v>259326</v>
      </c>
      <c r="K36" s="13">
        <v>0</v>
      </c>
      <c r="L36" s="13">
        <v>145732</v>
      </c>
      <c r="M36" s="13">
        <v>300555</v>
      </c>
      <c r="N36" s="13">
        <v>446287</v>
      </c>
      <c r="Q36" s="12">
        <v>319</v>
      </c>
      <c r="R36" s="39" t="s">
        <v>18</v>
      </c>
      <c r="S36" s="12">
        <v>0</v>
      </c>
      <c r="T36" s="12">
        <v>4</v>
      </c>
      <c r="U36" s="12">
        <v>13</v>
      </c>
      <c r="V36" s="12">
        <v>17</v>
      </c>
      <c r="W36" s="13">
        <v>0</v>
      </c>
      <c r="X36" s="13">
        <v>274184</v>
      </c>
      <c r="Y36" s="13">
        <v>897515</v>
      </c>
      <c r="Z36" s="13">
        <v>1171698</v>
      </c>
      <c r="AA36" s="13">
        <v>0</v>
      </c>
      <c r="AB36" s="13">
        <v>471090</v>
      </c>
      <c r="AC36" s="13">
        <v>1542071</v>
      </c>
      <c r="AD36" s="13">
        <v>2013161</v>
      </c>
    </row>
    <row r="37" spans="1:30" x14ac:dyDescent="0.3">
      <c r="A37" s="12">
        <v>320</v>
      </c>
      <c r="B37" s="12" t="s">
        <v>19</v>
      </c>
      <c r="C37" s="12">
        <v>0</v>
      </c>
      <c r="D37" s="12">
        <v>2.8</v>
      </c>
      <c r="E37" s="12">
        <v>74.900000000000006</v>
      </c>
      <c r="F37" s="12">
        <v>77.7</v>
      </c>
      <c r="G37" s="13">
        <v>0</v>
      </c>
      <c r="H37" s="13">
        <v>78321</v>
      </c>
      <c r="I37" s="13">
        <v>2090576</v>
      </c>
      <c r="J37" s="13">
        <v>2168896</v>
      </c>
      <c r="K37" s="13">
        <v>0</v>
      </c>
      <c r="L37" s="13">
        <v>123870</v>
      </c>
      <c r="M37" s="13">
        <v>3306394</v>
      </c>
      <c r="N37" s="13">
        <v>3430264</v>
      </c>
      <c r="Q37" s="12">
        <v>320</v>
      </c>
      <c r="R37" s="39" t="s">
        <v>19</v>
      </c>
      <c r="S37" s="12">
        <v>0</v>
      </c>
      <c r="T37" s="12">
        <v>2</v>
      </c>
      <c r="U37" s="12">
        <v>89.9</v>
      </c>
      <c r="V37" s="12">
        <v>91.9</v>
      </c>
      <c r="W37" s="13">
        <v>0</v>
      </c>
      <c r="X37" s="13">
        <v>56181</v>
      </c>
      <c r="Y37" s="13">
        <v>2516729</v>
      </c>
      <c r="Z37" s="13">
        <v>2572910</v>
      </c>
      <c r="AA37" s="13">
        <v>0</v>
      </c>
      <c r="AB37" s="13">
        <v>91618</v>
      </c>
      <c r="AC37" s="13">
        <v>4104205</v>
      </c>
      <c r="AD37" s="13">
        <v>4195823</v>
      </c>
    </row>
    <row r="38" spans="1:30" x14ac:dyDescent="0.3">
      <c r="A38" s="12">
        <v>332</v>
      </c>
      <c r="B38" s="12" t="s">
        <v>20</v>
      </c>
      <c r="C38" s="12">
        <v>0</v>
      </c>
      <c r="D38" s="12">
        <v>10.6</v>
      </c>
      <c r="E38" s="12">
        <v>4.9000000000000004</v>
      </c>
      <c r="F38" s="12">
        <v>15.5</v>
      </c>
      <c r="G38" s="13">
        <v>0</v>
      </c>
      <c r="H38" s="13">
        <v>506659</v>
      </c>
      <c r="I38" s="13">
        <v>231267</v>
      </c>
      <c r="J38" s="13">
        <v>737926</v>
      </c>
      <c r="K38" s="13">
        <v>0</v>
      </c>
      <c r="L38" s="13">
        <v>715600</v>
      </c>
      <c r="M38" s="13">
        <v>326639</v>
      </c>
      <c r="N38" s="13">
        <v>1042239</v>
      </c>
      <c r="Q38" s="12">
        <v>332</v>
      </c>
      <c r="R38" s="39" t="s">
        <v>20</v>
      </c>
      <c r="S38" s="12">
        <v>0</v>
      </c>
      <c r="T38" s="12">
        <v>10.8</v>
      </c>
      <c r="U38" s="12">
        <v>9.9</v>
      </c>
      <c r="V38" s="12">
        <v>20.7</v>
      </c>
      <c r="W38" s="13">
        <v>0</v>
      </c>
      <c r="X38" s="13">
        <v>540751</v>
      </c>
      <c r="Y38" s="13">
        <v>494699</v>
      </c>
      <c r="Z38" s="13">
        <v>1035449</v>
      </c>
      <c r="AA38" s="13">
        <v>0</v>
      </c>
      <c r="AB38" s="13">
        <v>746352</v>
      </c>
      <c r="AC38" s="13">
        <v>682790</v>
      </c>
      <c r="AD38" s="13">
        <v>1429142</v>
      </c>
    </row>
    <row r="39" spans="1:30" x14ac:dyDescent="0.3">
      <c r="A39" s="12">
        <v>341</v>
      </c>
      <c r="B39" s="12" t="s">
        <v>21</v>
      </c>
      <c r="C39" s="12">
        <v>4</v>
      </c>
      <c r="D39" s="12">
        <v>10.5</v>
      </c>
      <c r="E39" s="12">
        <v>3</v>
      </c>
      <c r="F39" s="12">
        <v>17.5</v>
      </c>
      <c r="G39" s="13">
        <v>214778</v>
      </c>
      <c r="H39" s="13">
        <v>566369</v>
      </c>
      <c r="I39" s="13">
        <v>160870</v>
      </c>
      <c r="J39" s="13">
        <v>942017</v>
      </c>
      <c r="K39" s="13">
        <v>564796</v>
      </c>
      <c r="L39" s="13">
        <v>1489363</v>
      </c>
      <c r="M39" s="13">
        <v>423034</v>
      </c>
      <c r="N39" s="13">
        <v>2477193</v>
      </c>
      <c r="Q39" s="12">
        <v>341</v>
      </c>
      <c r="R39" s="39" t="s">
        <v>21</v>
      </c>
      <c r="S39" s="12">
        <v>4</v>
      </c>
      <c r="T39" s="12">
        <v>10.6</v>
      </c>
      <c r="U39" s="12">
        <v>5.7</v>
      </c>
      <c r="V39" s="12">
        <v>20.3</v>
      </c>
      <c r="W39" s="13">
        <v>247543</v>
      </c>
      <c r="X39" s="13">
        <v>655152</v>
      </c>
      <c r="Y39" s="13">
        <v>350636</v>
      </c>
      <c r="Z39" s="13">
        <v>1253332</v>
      </c>
      <c r="AA39" s="13">
        <v>521101</v>
      </c>
      <c r="AB39" s="13">
        <v>1379153</v>
      </c>
      <c r="AC39" s="13">
        <v>738120</v>
      </c>
      <c r="AD39" s="13">
        <v>2638373</v>
      </c>
    </row>
    <row r="40" spans="1:30" x14ac:dyDescent="0.3">
      <c r="A40" s="12">
        <v>354</v>
      </c>
      <c r="B40" s="12" t="s">
        <v>22</v>
      </c>
      <c r="C40" s="12">
        <v>0</v>
      </c>
      <c r="D40" s="12">
        <v>16.899999999999999</v>
      </c>
      <c r="E40" s="12">
        <v>16.899999999999999</v>
      </c>
      <c r="F40" s="12">
        <v>33.799999999999997</v>
      </c>
      <c r="G40" s="13">
        <v>0</v>
      </c>
      <c r="H40" s="13">
        <v>680859</v>
      </c>
      <c r="I40" s="13">
        <v>682128</v>
      </c>
      <c r="J40" s="13">
        <v>1362987</v>
      </c>
      <c r="K40" s="13">
        <v>0</v>
      </c>
      <c r="L40" s="13">
        <v>1415979</v>
      </c>
      <c r="M40" s="13">
        <v>1418619</v>
      </c>
      <c r="N40" s="13">
        <v>2834598</v>
      </c>
      <c r="Q40" s="12">
        <v>354</v>
      </c>
      <c r="R40" s="39" t="s">
        <v>22</v>
      </c>
      <c r="S40" s="12">
        <v>0</v>
      </c>
      <c r="T40" s="12">
        <v>16.3</v>
      </c>
      <c r="U40" s="12">
        <v>29.9</v>
      </c>
      <c r="V40" s="12">
        <v>46.1</v>
      </c>
      <c r="W40" s="13">
        <v>0</v>
      </c>
      <c r="X40" s="13">
        <v>958143</v>
      </c>
      <c r="Y40" s="13">
        <v>1755622</v>
      </c>
      <c r="Z40" s="13">
        <v>2713765</v>
      </c>
      <c r="AA40" s="13">
        <v>0</v>
      </c>
      <c r="AB40" s="13">
        <v>2009099</v>
      </c>
      <c r="AC40" s="13">
        <v>3681309</v>
      </c>
      <c r="AD40" s="13">
        <v>5690408</v>
      </c>
    </row>
    <row r="41" spans="1:30" x14ac:dyDescent="0.3">
      <c r="A41" s="12">
        <v>360</v>
      </c>
      <c r="B41" s="12" t="s">
        <v>23</v>
      </c>
      <c r="C41" s="12">
        <v>0</v>
      </c>
      <c r="D41" s="12">
        <v>5.8</v>
      </c>
      <c r="E41" s="12">
        <v>8.4</v>
      </c>
      <c r="F41" s="12">
        <v>14.1</v>
      </c>
      <c r="G41" s="13">
        <v>0</v>
      </c>
      <c r="H41" s="13">
        <v>116207</v>
      </c>
      <c r="I41" s="13">
        <v>168065</v>
      </c>
      <c r="J41" s="13">
        <v>284272</v>
      </c>
      <c r="K41" s="13">
        <v>0</v>
      </c>
      <c r="L41" s="13">
        <v>2318188</v>
      </c>
      <c r="M41" s="13">
        <v>3352691</v>
      </c>
      <c r="N41" s="13">
        <v>5670878</v>
      </c>
      <c r="Q41" s="12">
        <v>360</v>
      </c>
      <c r="R41" s="39" t="s">
        <v>23</v>
      </c>
      <c r="S41" s="12">
        <v>0</v>
      </c>
      <c r="T41" s="12">
        <v>12.4</v>
      </c>
      <c r="U41" s="12">
        <v>30.4</v>
      </c>
      <c r="V41" s="12">
        <v>42.9</v>
      </c>
      <c r="W41" s="13">
        <v>0</v>
      </c>
      <c r="X41" s="13">
        <v>189864</v>
      </c>
      <c r="Y41" s="13">
        <v>464365</v>
      </c>
      <c r="Z41" s="13">
        <v>654230</v>
      </c>
      <c r="AA41" s="13">
        <v>0</v>
      </c>
      <c r="AB41" s="13">
        <v>2403857</v>
      </c>
      <c r="AC41" s="13">
        <v>5879295</v>
      </c>
      <c r="AD41" s="13">
        <v>8283152</v>
      </c>
    </row>
    <row r="42" spans="1:30" x14ac:dyDescent="0.3">
      <c r="A42" s="12">
        <v>367</v>
      </c>
      <c r="B42" s="12" t="s">
        <v>24</v>
      </c>
      <c r="C42" s="12">
        <v>0</v>
      </c>
      <c r="D42" s="12">
        <v>23.8</v>
      </c>
      <c r="E42" s="12">
        <v>4.0999999999999996</v>
      </c>
      <c r="F42" s="12">
        <v>28</v>
      </c>
      <c r="G42" s="13">
        <v>0</v>
      </c>
      <c r="H42" s="13">
        <v>1124739</v>
      </c>
      <c r="I42" s="13">
        <v>194207</v>
      </c>
      <c r="J42" s="13">
        <v>1318946</v>
      </c>
      <c r="K42" s="13">
        <v>0</v>
      </c>
      <c r="L42" s="13">
        <v>1353850</v>
      </c>
      <c r="M42" s="13">
        <v>233767</v>
      </c>
      <c r="N42" s="13">
        <v>1587618</v>
      </c>
      <c r="Q42" s="12">
        <v>367</v>
      </c>
      <c r="R42" s="39" t="s">
        <v>24</v>
      </c>
      <c r="S42" s="12">
        <v>0</v>
      </c>
      <c r="T42" s="12">
        <v>46.3</v>
      </c>
      <c r="U42" s="12">
        <v>17.600000000000001</v>
      </c>
      <c r="V42" s="12">
        <v>63.8</v>
      </c>
      <c r="W42" s="13">
        <v>0</v>
      </c>
      <c r="X42" s="13">
        <v>2811790</v>
      </c>
      <c r="Y42" s="13">
        <v>1067906</v>
      </c>
      <c r="Z42" s="13">
        <v>3879696</v>
      </c>
      <c r="AA42" s="13">
        <v>0</v>
      </c>
      <c r="AB42" s="13">
        <v>3455612</v>
      </c>
      <c r="AC42" s="13">
        <v>1312426</v>
      </c>
      <c r="AD42" s="13">
        <v>4768039</v>
      </c>
    </row>
    <row r="43" spans="1:30" x14ac:dyDescent="0.3">
      <c r="A43" s="12">
        <v>381</v>
      </c>
      <c r="B43" s="12" t="s">
        <v>25</v>
      </c>
      <c r="C43" s="12">
        <v>34</v>
      </c>
      <c r="D43" s="12">
        <v>2.7</v>
      </c>
      <c r="E43" s="12">
        <v>0.4</v>
      </c>
      <c r="F43" s="12">
        <v>37.1</v>
      </c>
      <c r="G43" s="13">
        <v>2063401</v>
      </c>
      <c r="H43" s="13">
        <v>164394</v>
      </c>
      <c r="I43" s="13">
        <v>24811</v>
      </c>
      <c r="J43" s="13">
        <v>2252606</v>
      </c>
      <c r="K43" s="13">
        <v>2513917</v>
      </c>
      <c r="L43" s="13">
        <v>200287</v>
      </c>
      <c r="M43" s="13">
        <v>30228</v>
      </c>
      <c r="N43" s="13">
        <v>2744432</v>
      </c>
      <c r="Q43" s="12">
        <v>381</v>
      </c>
      <c r="R43" s="39" t="s">
        <v>25</v>
      </c>
      <c r="S43" s="12">
        <v>34</v>
      </c>
      <c r="T43" s="12">
        <v>5.9</v>
      </c>
      <c r="U43" s="12">
        <v>2.5</v>
      </c>
      <c r="V43" s="12">
        <v>42.4</v>
      </c>
      <c r="W43" s="13">
        <v>3497909</v>
      </c>
      <c r="X43" s="13">
        <v>610594</v>
      </c>
      <c r="Y43" s="13">
        <v>258123</v>
      </c>
      <c r="Z43" s="13">
        <v>4366626</v>
      </c>
      <c r="AA43" s="13">
        <v>4260840</v>
      </c>
      <c r="AB43" s="13">
        <v>743771</v>
      </c>
      <c r="AC43" s="13">
        <v>314422</v>
      </c>
      <c r="AD43" s="13">
        <v>5319033</v>
      </c>
    </row>
    <row r="44" spans="1:30" x14ac:dyDescent="0.3">
      <c r="A44" s="12">
        <v>382</v>
      </c>
      <c r="B44" s="12" t="s">
        <v>26</v>
      </c>
      <c r="C44" s="11">
        <v>1395.7</v>
      </c>
      <c r="D44" s="12">
        <v>40.299999999999997</v>
      </c>
      <c r="E44" s="12">
        <v>4.3</v>
      </c>
      <c r="F44" s="11">
        <v>1440.3</v>
      </c>
      <c r="G44" s="13">
        <v>54093352</v>
      </c>
      <c r="H44" s="13">
        <v>1562154</v>
      </c>
      <c r="I44" s="13">
        <v>166686</v>
      </c>
      <c r="J44" s="13">
        <v>55822192</v>
      </c>
      <c r="K44" s="13">
        <v>79120975</v>
      </c>
      <c r="L44" s="13">
        <v>2284924</v>
      </c>
      <c r="M44" s="13">
        <v>243808</v>
      </c>
      <c r="N44" s="13">
        <v>81649706</v>
      </c>
      <c r="Q44" s="12">
        <v>382</v>
      </c>
      <c r="R44" s="39" t="s">
        <v>26</v>
      </c>
      <c r="S44" s="11">
        <v>1395.6</v>
      </c>
      <c r="T44" s="12">
        <v>76.7</v>
      </c>
      <c r="U44" s="12">
        <v>20.3</v>
      </c>
      <c r="V44" s="11">
        <v>1492.6</v>
      </c>
      <c r="W44" s="13">
        <v>42417759</v>
      </c>
      <c r="X44" s="13">
        <v>2330905</v>
      </c>
      <c r="Y44" s="13">
        <v>615819</v>
      </c>
      <c r="Z44" s="13">
        <v>45364482</v>
      </c>
      <c r="AA44" s="13">
        <v>53502836</v>
      </c>
      <c r="AB44" s="13">
        <v>2940042</v>
      </c>
      <c r="AC44" s="13">
        <v>776751</v>
      </c>
      <c r="AD44" s="13">
        <v>57219630</v>
      </c>
    </row>
    <row r="45" spans="1:30" x14ac:dyDescent="0.3">
      <c r="A45" s="12">
        <v>391</v>
      </c>
      <c r="B45" s="12" t="s">
        <v>27</v>
      </c>
      <c r="C45" s="12">
        <v>0</v>
      </c>
      <c r="D45" s="12">
        <v>0.2</v>
      </c>
      <c r="E45" s="12">
        <v>5.3</v>
      </c>
      <c r="F45" s="12">
        <v>5.5</v>
      </c>
      <c r="G45" s="13">
        <v>0</v>
      </c>
      <c r="H45" s="13">
        <v>3142</v>
      </c>
      <c r="I45" s="13">
        <v>85670</v>
      </c>
      <c r="J45" s="13">
        <v>88813</v>
      </c>
      <c r="K45" s="13">
        <v>0</v>
      </c>
      <c r="L45" s="13">
        <v>3404</v>
      </c>
      <c r="M45" s="13">
        <v>92802</v>
      </c>
      <c r="N45" s="13">
        <v>96206</v>
      </c>
      <c r="Q45" s="12">
        <v>391</v>
      </c>
      <c r="R45" s="39" t="s">
        <v>27</v>
      </c>
      <c r="S45" s="12">
        <v>0</v>
      </c>
      <c r="T45" s="12">
        <v>0.3</v>
      </c>
      <c r="U45" s="12">
        <v>13</v>
      </c>
      <c r="V45" s="12">
        <v>13.2</v>
      </c>
      <c r="W45" s="13">
        <v>0</v>
      </c>
      <c r="X45" s="13">
        <v>7911</v>
      </c>
      <c r="Y45" s="13">
        <v>376678</v>
      </c>
      <c r="Z45" s="13">
        <v>384589</v>
      </c>
      <c r="AA45" s="13">
        <v>0</v>
      </c>
      <c r="AB45" s="13">
        <v>8409</v>
      </c>
      <c r="AC45" s="13">
        <v>400352</v>
      </c>
      <c r="AD45" s="13">
        <v>408760</v>
      </c>
    </row>
    <row r="46" spans="1:30" x14ac:dyDescent="0.3">
      <c r="A46" s="12">
        <v>394</v>
      </c>
      <c r="B46" s="12" t="s">
        <v>28</v>
      </c>
      <c r="C46" s="12">
        <v>0</v>
      </c>
      <c r="D46" s="12">
        <v>0</v>
      </c>
      <c r="E46" s="12">
        <v>77.400000000000006</v>
      </c>
      <c r="F46" s="12">
        <v>77.400000000000006</v>
      </c>
      <c r="G46" s="13">
        <v>0</v>
      </c>
      <c r="H46" s="13">
        <v>2198</v>
      </c>
      <c r="I46" s="13">
        <v>3781300</v>
      </c>
      <c r="J46" s="13">
        <v>3783498</v>
      </c>
      <c r="K46" s="13">
        <v>0</v>
      </c>
      <c r="L46" s="13">
        <v>2402</v>
      </c>
      <c r="M46" s="13">
        <v>4132538</v>
      </c>
      <c r="N46" s="13">
        <v>4134940</v>
      </c>
      <c r="Q46" s="12">
        <v>394</v>
      </c>
      <c r="R46" s="39" t="s">
        <v>28</v>
      </c>
      <c r="S46" s="12">
        <v>0</v>
      </c>
      <c r="T46" s="12">
        <v>0</v>
      </c>
      <c r="U46" s="12">
        <v>90.1</v>
      </c>
      <c r="V46" s="12">
        <v>90.1</v>
      </c>
      <c r="W46" s="13">
        <v>0</v>
      </c>
      <c r="X46" s="13">
        <v>1668</v>
      </c>
      <c r="Y46" s="13">
        <v>4312032</v>
      </c>
      <c r="Z46" s="13">
        <v>4313701</v>
      </c>
      <c r="AA46" s="13">
        <v>0</v>
      </c>
      <c r="AB46" s="13">
        <v>1805</v>
      </c>
      <c r="AC46" s="13">
        <v>4665568</v>
      </c>
      <c r="AD46" s="13">
        <v>4667373</v>
      </c>
    </row>
    <row r="47" spans="1:30" x14ac:dyDescent="0.3">
      <c r="A47" s="12">
        <v>402</v>
      </c>
      <c r="B47" s="12" t="s">
        <v>29</v>
      </c>
      <c r="C47" s="12">
        <v>0</v>
      </c>
      <c r="D47" s="12">
        <v>3.9</v>
      </c>
      <c r="E47" s="12">
        <v>4.5999999999999996</v>
      </c>
      <c r="F47" s="12">
        <v>8.5</v>
      </c>
      <c r="G47" s="13">
        <v>0</v>
      </c>
      <c r="H47" s="13">
        <v>56797</v>
      </c>
      <c r="I47" s="13">
        <v>66933</v>
      </c>
      <c r="J47" s="13">
        <v>123729</v>
      </c>
      <c r="K47" s="13">
        <v>0</v>
      </c>
      <c r="L47" s="13">
        <v>88913</v>
      </c>
      <c r="M47" s="13">
        <v>104781</v>
      </c>
      <c r="N47" s="13">
        <v>193695</v>
      </c>
      <c r="Q47" s="12">
        <v>402</v>
      </c>
      <c r="R47" s="39" t="s">
        <v>29</v>
      </c>
      <c r="S47" s="12">
        <v>0</v>
      </c>
      <c r="T47" s="12">
        <v>6.3</v>
      </c>
      <c r="U47" s="12">
        <v>12.5</v>
      </c>
      <c r="V47" s="12">
        <v>18.8</v>
      </c>
      <c r="W47" s="13">
        <v>0</v>
      </c>
      <c r="X47" s="13">
        <v>136327</v>
      </c>
      <c r="Y47" s="13">
        <v>269988</v>
      </c>
      <c r="Z47" s="13">
        <v>406315</v>
      </c>
      <c r="AA47" s="13">
        <v>0</v>
      </c>
      <c r="AB47" s="13">
        <v>182827</v>
      </c>
      <c r="AC47" s="13">
        <v>362078</v>
      </c>
      <c r="AD47" s="13">
        <v>544905</v>
      </c>
    </row>
    <row r="48" spans="1:30" x14ac:dyDescent="0.3">
      <c r="A48" s="12">
        <v>411</v>
      </c>
      <c r="B48" s="12" t="s">
        <v>30</v>
      </c>
      <c r="C48" s="12">
        <v>0</v>
      </c>
      <c r="D48" s="12">
        <v>46.4</v>
      </c>
      <c r="E48" s="12">
        <v>45.3</v>
      </c>
      <c r="F48" s="12">
        <v>91.7</v>
      </c>
      <c r="G48" s="13">
        <v>0</v>
      </c>
      <c r="H48" s="13">
        <v>784680</v>
      </c>
      <c r="I48" s="13">
        <v>766324</v>
      </c>
      <c r="J48" s="13">
        <v>1551004</v>
      </c>
      <c r="K48" s="13">
        <v>0</v>
      </c>
      <c r="L48" s="13">
        <v>1140539</v>
      </c>
      <c r="M48" s="13">
        <v>1113858</v>
      </c>
      <c r="N48" s="13">
        <v>2254397</v>
      </c>
      <c r="Q48" s="12">
        <v>411</v>
      </c>
      <c r="R48" s="39" t="s">
        <v>30</v>
      </c>
      <c r="S48" s="12">
        <v>0</v>
      </c>
      <c r="T48" s="12">
        <v>27.1</v>
      </c>
      <c r="U48" s="12">
        <v>48.1</v>
      </c>
      <c r="V48" s="12">
        <v>75.2</v>
      </c>
      <c r="W48" s="13">
        <v>0</v>
      </c>
      <c r="X48" s="13">
        <v>511049</v>
      </c>
      <c r="Y48" s="13">
        <v>909095</v>
      </c>
      <c r="Z48" s="13">
        <v>1420144</v>
      </c>
      <c r="AA48" s="13">
        <v>0</v>
      </c>
      <c r="AB48" s="13">
        <v>742514</v>
      </c>
      <c r="AC48" s="13">
        <v>1320844</v>
      </c>
      <c r="AD48" s="13">
        <v>2063358</v>
      </c>
    </row>
    <row r="49" spans="1:30" x14ac:dyDescent="0.3">
      <c r="A49" s="12">
        <v>414</v>
      </c>
      <c r="B49" s="12" t="s">
        <v>31</v>
      </c>
      <c r="C49" s="12">
        <v>0</v>
      </c>
      <c r="D49" s="12">
        <v>13.9</v>
      </c>
      <c r="E49" s="12">
        <v>19</v>
      </c>
      <c r="F49" s="12">
        <v>32.9</v>
      </c>
      <c r="G49" s="13">
        <v>0</v>
      </c>
      <c r="H49" s="13">
        <v>341802</v>
      </c>
      <c r="I49" s="13">
        <v>466183</v>
      </c>
      <c r="J49" s="13">
        <v>807985</v>
      </c>
      <c r="K49" s="13">
        <v>0</v>
      </c>
      <c r="L49" s="13">
        <v>370812</v>
      </c>
      <c r="M49" s="13">
        <v>505750</v>
      </c>
      <c r="N49" s="13">
        <v>876563</v>
      </c>
      <c r="Q49" s="12">
        <v>414</v>
      </c>
      <c r="R49" s="39" t="s">
        <v>31</v>
      </c>
      <c r="S49" s="12">
        <v>0</v>
      </c>
      <c r="T49" s="12">
        <v>10.8</v>
      </c>
      <c r="U49" s="12">
        <v>24.8</v>
      </c>
      <c r="V49" s="12">
        <v>35.6</v>
      </c>
      <c r="W49" s="13">
        <v>0</v>
      </c>
      <c r="X49" s="13">
        <v>345786</v>
      </c>
      <c r="Y49" s="13">
        <v>794208</v>
      </c>
      <c r="Z49" s="13">
        <v>1139994</v>
      </c>
      <c r="AA49" s="13">
        <v>0</v>
      </c>
      <c r="AB49" s="13">
        <v>381788</v>
      </c>
      <c r="AC49" s="13">
        <v>876899</v>
      </c>
      <c r="AD49" s="13">
        <v>1258688</v>
      </c>
    </row>
    <row r="50" spans="1:30" x14ac:dyDescent="0.3">
      <c r="A50" s="12">
        <v>427</v>
      </c>
      <c r="B50" s="12" t="s">
        <v>32</v>
      </c>
      <c r="C50" s="12">
        <v>0</v>
      </c>
      <c r="D50" s="12">
        <v>15.1</v>
      </c>
      <c r="E50" s="12">
        <v>12.8</v>
      </c>
      <c r="F50" s="12">
        <v>27.9</v>
      </c>
      <c r="G50" s="13">
        <v>0</v>
      </c>
      <c r="H50" s="13">
        <v>810457</v>
      </c>
      <c r="I50" s="13">
        <v>685238</v>
      </c>
      <c r="J50" s="13">
        <v>1495695</v>
      </c>
      <c r="K50" s="13">
        <v>0</v>
      </c>
      <c r="L50" s="13">
        <v>903715</v>
      </c>
      <c r="M50" s="13">
        <v>764086</v>
      </c>
      <c r="N50" s="13">
        <v>1667801</v>
      </c>
      <c r="Q50" s="12">
        <v>427</v>
      </c>
      <c r="R50" s="39" t="s">
        <v>32</v>
      </c>
      <c r="S50" s="12">
        <v>0</v>
      </c>
      <c r="T50" s="12">
        <v>8.3000000000000007</v>
      </c>
      <c r="U50" s="12">
        <v>12.6</v>
      </c>
      <c r="V50" s="12">
        <v>21</v>
      </c>
      <c r="W50" s="13">
        <v>0</v>
      </c>
      <c r="X50" s="13">
        <v>483521</v>
      </c>
      <c r="Y50" s="13">
        <v>736189</v>
      </c>
      <c r="Z50" s="13">
        <v>1219710</v>
      </c>
      <c r="AA50" s="13">
        <v>0</v>
      </c>
      <c r="AB50" s="13">
        <v>550075</v>
      </c>
      <c r="AC50" s="13">
        <v>837521</v>
      </c>
      <c r="AD50" s="13">
        <v>1387596</v>
      </c>
    </row>
    <row r="51" spans="1:30" x14ac:dyDescent="0.3">
      <c r="B51" s="37"/>
    </row>
    <row r="53" spans="1:30" x14ac:dyDescent="0.3">
      <c r="B53" s="36"/>
      <c r="C53" s="36"/>
      <c r="D53" s="36"/>
      <c r="E53" s="36"/>
      <c r="F53" s="36"/>
      <c r="Q53" s="3"/>
      <c r="R53" s="43"/>
      <c r="S53" s="43"/>
      <c r="T53" s="43"/>
      <c r="U53" s="43"/>
      <c r="V53" s="43"/>
    </row>
    <row r="54" spans="1:30" x14ac:dyDescent="0.3">
      <c r="B54" s="36"/>
      <c r="C54" s="36"/>
      <c r="D54" s="36"/>
      <c r="E54" s="36"/>
      <c r="F54" s="36"/>
      <c r="Q54" s="4"/>
      <c r="R54" s="44"/>
    </row>
    <row r="55" spans="1:30" x14ac:dyDescent="0.3">
      <c r="B55" s="37"/>
      <c r="D55" s="36"/>
      <c r="Q55" s="4"/>
      <c r="R55" s="44"/>
    </row>
    <row r="56" spans="1:30" x14ac:dyDescent="0.3">
      <c r="B56" s="37"/>
      <c r="Q56" s="4"/>
      <c r="R56" s="44"/>
    </row>
    <row r="57" spans="1:30" x14ac:dyDescent="0.3">
      <c r="B57" s="37"/>
      <c r="Q57" s="4"/>
      <c r="R57" s="44"/>
    </row>
    <row r="58" spans="1:30" x14ac:dyDescent="0.3">
      <c r="B58" s="37"/>
      <c r="Q58" s="4"/>
      <c r="R58" s="44"/>
    </row>
    <row r="59" spans="1:30" x14ac:dyDescent="0.3">
      <c r="B59" s="37"/>
      <c r="Q59" s="4"/>
      <c r="R59" s="44"/>
    </row>
    <row r="60" spans="1:30" x14ac:dyDescent="0.3">
      <c r="B60" s="37"/>
      <c r="Q60" s="4"/>
      <c r="R60" s="44"/>
    </row>
    <row r="61" spans="1:30" x14ac:dyDescent="0.3">
      <c r="B61" s="37"/>
      <c r="Q61" s="4"/>
      <c r="R61" s="44"/>
    </row>
    <row r="62" spans="1:30" x14ac:dyDescent="0.3">
      <c r="B62" s="37"/>
      <c r="Q62" s="4"/>
      <c r="R62" s="44"/>
    </row>
    <row r="63" spans="1:30" x14ac:dyDescent="0.3">
      <c r="B63" s="37"/>
      <c r="Q63" s="4"/>
      <c r="R63" s="44"/>
    </row>
    <row r="64" spans="1:30" x14ac:dyDescent="0.3">
      <c r="B64" s="37"/>
      <c r="Q64" s="4"/>
      <c r="R64" s="44"/>
    </row>
    <row r="65" spans="2:18" x14ac:dyDescent="0.3">
      <c r="B65" s="37"/>
      <c r="Q65" s="4"/>
      <c r="R65" s="44"/>
    </row>
    <row r="66" spans="2:18" x14ac:dyDescent="0.3">
      <c r="B66" s="37"/>
      <c r="Q66" s="4"/>
      <c r="R66" s="44"/>
    </row>
    <row r="67" spans="2:18" x14ac:dyDescent="0.3">
      <c r="B67" s="37"/>
      <c r="Q67" s="4"/>
      <c r="R67" s="44"/>
    </row>
    <row r="68" spans="2:18" x14ac:dyDescent="0.3">
      <c r="B68" s="37"/>
      <c r="Q68" s="4"/>
      <c r="R68" s="44"/>
    </row>
    <row r="69" spans="2:18" x14ac:dyDescent="0.3">
      <c r="B69" s="37"/>
      <c r="Q69" s="4"/>
      <c r="R69" s="44"/>
    </row>
    <row r="70" spans="2:18" x14ac:dyDescent="0.3">
      <c r="B70" s="37"/>
      <c r="Q70" s="4"/>
      <c r="R70" s="44"/>
    </row>
    <row r="71" spans="2:18" x14ac:dyDescent="0.3">
      <c r="B71" s="37"/>
      <c r="Q71" s="4"/>
      <c r="R71" s="44"/>
    </row>
    <row r="72" spans="2:18" x14ac:dyDescent="0.3">
      <c r="B72" s="37"/>
      <c r="Q72" s="4"/>
      <c r="R72" s="44"/>
    </row>
    <row r="73" spans="2:18" x14ac:dyDescent="0.3">
      <c r="B73" s="37"/>
      <c r="Q73" s="4"/>
      <c r="R73" s="44"/>
    </row>
    <row r="74" spans="2:18" x14ac:dyDescent="0.3">
      <c r="B74" s="37"/>
      <c r="Q74" s="4"/>
      <c r="R74" s="44"/>
    </row>
    <row r="75" spans="2:18" x14ac:dyDescent="0.3">
      <c r="B75" s="37"/>
      <c r="R75" s="37"/>
    </row>
    <row r="76" spans="2:18" x14ac:dyDescent="0.3">
      <c r="R76" s="37"/>
    </row>
    <row r="77" spans="2:18" x14ac:dyDescent="0.3">
      <c r="R77" s="37"/>
    </row>
  </sheetData>
  <customSheetViews>
    <customSheetView guid="{FC455625-91DF-4280-A0CB-902BD5525B9D}" scale="55" state="hidden">
      <selection activeCell="Q2" sqref="Q2"/>
      <pageMargins left="0.7" right="0.7" top="0.75" bottom="0.75" header="0.3" footer="0.3"/>
    </customSheetView>
  </customSheetViews>
  <mergeCells count="14">
    <mergeCell ref="W28:Z28"/>
    <mergeCell ref="AA28:AD28"/>
    <mergeCell ref="Q1:AD1"/>
    <mergeCell ref="W3:Z3"/>
    <mergeCell ref="AA3:AD3"/>
    <mergeCell ref="S3:V3"/>
    <mergeCell ref="S28:V28"/>
    <mergeCell ref="C3:F3"/>
    <mergeCell ref="G3:J3"/>
    <mergeCell ref="K3:N3"/>
    <mergeCell ref="A1:N1"/>
    <mergeCell ref="C28:F28"/>
    <mergeCell ref="G28:J28"/>
    <mergeCell ref="K28:N2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25"/>
  <sheetViews>
    <sheetView zoomScale="85" zoomScaleNormal="85" workbookViewId="0">
      <selection activeCell="B5" sqref="B5:E9"/>
    </sheetView>
  </sheetViews>
  <sheetFormatPr defaultRowHeight="15.6" x14ac:dyDescent="0.3"/>
  <cols>
    <col min="2" max="2" width="18.19921875" customWidth="1"/>
    <col min="3" max="3" width="9" bestFit="1" customWidth="1"/>
    <col min="4" max="5" width="11.09765625" bestFit="1" customWidth="1"/>
    <col min="6" max="6" width="11.19921875" bestFit="1" customWidth="1"/>
    <col min="7" max="7" width="11.09765625" bestFit="1" customWidth="1"/>
    <col min="9" max="9" width="19.69921875" customWidth="1"/>
    <col min="10" max="10" width="8.8984375" bestFit="1" customWidth="1"/>
    <col min="11" max="11" width="10.19921875" bestFit="1" customWidth="1"/>
    <col min="12" max="13" width="11.19921875" bestFit="1" customWidth="1"/>
    <col min="14" max="14" width="11.09765625" bestFit="1" customWidth="1"/>
  </cols>
  <sheetData>
    <row r="1" spans="1:14" x14ac:dyDescent="0.3">
      <c r="A1" s="100" t="s">
        <v>51</v>
      </c>
      <c r="B1" s="100"/>
      <c r="C1" s="100"/>
      <c r="D1" s="100"/>
      <c r="E1" s="100"/>
      <c r="F1" s="100"/>
      <c r="H1" s="100" t="s">
        <v>43</v>
      </c>
      <c r="I1" s="100"/>
      <c r="J1" s="100"/>
      <c r="K1" s="100"/>
      <c r="L1" s="100"/>
      <c r="M1" s="100"/>
      <c r="N1" s="42"/>
    </row>
    <row r="2" spans="1:14" x14ac:dyDescent="0.3">
      <c r="A2" s="2" t="s">
        <v>47</v>
      </c>
    </row>
    <row r="3" spans="1:14" x14ac:dyDescent="0.3">
      <c r="A3" t="s">
        <v>48</v>
      </c>
      <c r="H3" t="s">
        <v>48</v>
      </c>
    </row>
    <row r="5" spans="1:14" x14ac:dyDescent="0.3">
      <c r="A5" s="36"/>
      <c r="B5" s="38" t="s">
        <v>37</v>
      </c>
      <c r="C5" s="38" t="s">
        <v>1</v>
      </c>
      <c r="D5" s="38" t="s">
        <v>33</v>
      </c>
      <c r="E5" s="38" t="s">
        <v>35</v>
      </c>
      <c r="F5" s="38" t="s">
        <v>2</v>
      </c>
      <c r="H5" s="36"/>
      <c r="I5" s="38" t="s">
        <v>37</v>
      </c>
      <c r="J5" s="38" t="s">
        <v>1</v>
      </c>
      <c r="K5" s="38" t="s">
        <v>33</v>
      </c>
      <c r="L5" s="38" t="s">
        <v>35</v>
      </c>
      <c r="M5" s="38" t="s">
        <v>2</v>
      </c>
    </row>
    <row r="6" spans="1:14" x14ac:dyDescent="0.3">
      <c r="A6" s="37"/>
      <c r="B6" s="30" t="s">
        <v>3</v>
      </c>
      <c r="C6" s="30">
        <v>475</v>
      </c>
      <c r="D6" s="29">
        <v>22620751</v>
      </c>
      <c r="E6" s="29">
        <v>31949312</v>
      </c>
      <c r="F6" s="29">
        <v>73249568</v>
      </c>
      <c r="H6" s="37"/>
      <c r="I6" s="30" t="s">
        <v>3</v>
      </c>
      <c r="J6" s="30">
        <v>450</v>
      </c>
      <c r="K6" s="29">
        <v>22470020</v>
      </c>
      <c r="L6" s="29">
        <v>31013452</v>
      </c>
      <c r="M6" s="29">
        <v>60926056</v>
      </c>
    </row>
    <row r="7" spans="1:14" ht="12" customHeight="1" x14ac:dyDescent="0.3">
      <c r="A7" s="37"/>
      <c r="B7" s="30" t="s">
        <v>4</v>
      </c>
      <c r="C7" s="30">
        <v>119.9</v>
      </c>
      <c r="D7" s="29">
        <v>5021558</v>
      </c>
      <c r="E7" s="29">
        <v>8338678</v>
      </c>
      <c r="F7" s="29">
        <v>15706025</v>
      </c>
      <c r="H7" s="37"/>
      <c r="I7" s="30" t="s">
        <v>4</v>
      </c>
      <c r="J7" s="30">
        <v>173.3</v>
      </c>
      <c r="K7" s="29">
        <v>8016210</v>
      </c>
      <c r="L7" s="29">
        <v>13060661</v>
      </c>
      <c r="M7" s="29">
        <v>23524009</v>
      </c>
    </row>
    <row r="8" spans="1:14" ht="14.4" customHeight="1" x14ac:dyDescent="0.3">
      <c r="A8" s="37"/>
      <c r="B8" s="30" t="s">
        <v>5</v>
      </c>
      <c r="C8" s="30">
        <v>131.1</v>
      </c>
      <c r="D8" s="29">
        <v>4523644</v>
      </c>
      <c r="E8" s="29">
        <v>7693752</v>
      </c>
      <c r="F8" s="29">
        <v>12804995</v>
      </c>
      <c r="H8" s="37"/>
      <c r="I8" s="30" t="s">
        <v>5</v>
      </c>
      <c r="J8" s="30">
        <v>233.2</v>
      </c>
      <c r="K8" s="29">
        <v>8956864</v>
      </c>
      <c r="L8" s="29">
        <v>15731169</v>
      </c>
      <c r="M8" s="29">
        <v>25984164</v>
      </c>
    </row>
    <row r="9" spans="1:14" ht="15" customHeight="1" x14ac:dyDescent="0.3">
      <c r="A9" s="37"/>
      <c r="B9" s="30" t="s">
        <v>6</v>
      </c>
      <c r="C9" s="30">
        <v>726</v>
      </c>
      <c r="D9" s="29">
        <v>32165953</v>
      </c>
      <c r="E9" s="29">
        <v>47981743</v>
      </c>
      <c r="F9" s="29">
        <v>101760588</v>
      </c>
      <c r="H9" s="37"/>
      <c r="I9" s="30" t="s">
        <v>6</v>
      </c>
      <c r="J9" s="30">
        <v>856.5</v>
      </c>
      <c r="K9" s="29">
        <v>39443094</v>
      </c>
      <c r="L9" s="29">
        <v>59805282</v>
      </c>
      <c r="M9" s="29">
        <v>110434229</v>
      </c>
    </row>
    <row r="12" spans="1:14" x14ac:dyDescent="0.3">
      <c r="A12" t="s">
        <v>49</v>
      </c>
      <c r="H12" t="s">
        <v>49</v>
      </c>
    </row>
    <row r="13" spans="1:14" x14ac:dyDescent="0.3">
      <c r="B13" s="38" t="s">
        <v>37</v>
      </c>
      <c r="C13" s="38" t="s">
        <v>1</v>
      </c>
      <c r="D13" s="38" t="s">
        <v>33</v>
      </c>
      <c r="E13" s="38" t="s">
        <v>35</v>
      </c>
      <c r="F13" s="38" t="s">
        <v>2</v>
      </c>
      <c r="I13" s="38" t="s">
        <v>37</v>
      </c>
      <c r="J13" s="38" t="s">
        <v>1</v>
      </c>
      <c r="K13" s="38" t="s">
        <v>33</v>
      </c>
      <c r="L13" s="38" t="s">
        <v>35</v>
      </c>
      <c r="M13" s="38" t="s">
        <v>2</v>
      </c>
    </row>
    <row r="14" spans="1:14" x14ac:dyDescent="0.3">
      <c r="B14" s="30" t="s">
        <v>3</v>
      </c>
      <c r="C14" s="30">
        <v>950</v>
      </c>
      <c r="D14" s="29">
        <v>45241501</v>
      </c>
      <c r="E14" s="29">
        <v>63898624</v>
      </c>
      <c r="F14" s="29">
        <v>146499136</v>
      </c>
      <c r="I14" s="30" t="s">
        <v>3</v>
      </c>
      <c r="J14" s="30">
        <v>950</v>
      </c>
      <c r="K14" s="29">
        <v>47436707</v>
      </c>
      <c r="L14" s="29">
        <v>65472841</v>
      </c>
      <c r="M14" s="29">
        <v>128621672</v>
      </c>
    </row>
    <row r="15" spans="1:14" x14ac:dyDescent="0.3">
      <c r="B15" s="30" t="s">
        <v>4</v>
      </c>
      <c r="C15" s="30">
        <v>239.8</v>
      </c>
      <c r="D15" s="29">
        <v>10043116</v>
      </c>
      <c r="E15" s="29">
        <v>16677356</v>
      </c>
      <c r="F15" s="29">
        <v>31412050</v>
      </c>
      <c r="I15" s="30" t="s">
        <v>4</v>
      </c>
      <c r="J15" s="30">
        <v>365.9</v>
      </c>
      <c r="K15" s="29">
        <v>16923111</v>
      </c>
      <c r="L15" s="29">
        <v>27572509</v>
      </c>
      <c r="M15" s="29">
        <v>49661798</v>
      </c>
    </row>
    <row r="16" spans="1:14" x14ac:dyDescent="0.3">
      <c r="B16" s="30" t="s">
        <v>5</v>
      </c>
      <c r="C16" s="30">
        <v>262.3</v>
      </c>
      <c r="D16" s="29">
        <v>9047287</v>
      </c>
      <c r="E16" s="29">
        <v>15387505</v>
      </c>
      <c r="F16" s="29">
        <v>25609989</v>
      </c>
      <c r="I16" s="30" t="s">
        <v>5</v>
      </c>
      <c r="J16" s="30">
        <v>492.3</v>
      </c>
      <c r="K16" s="29">
        <v>18908937</v>
      </c>
      <c r="L16" s="29">
        <v>33210250</v>
      </c>
      <c r="M16" s="29">
        <v>54855465</v>
      </c>
    </row>
    <row r="17" spans="1:13" x14ac:dyDescent="0.3">
      <c r="B17" s="30" t="s">
        <v>6</v>
      </c>
      <c r="C17" s="28">
        <v>1452</v>
      </c>
      <c r="D17" s="29">
        <v>64331905</v>
      </c>
      <c r="E17" s="29">
        <v>95963485</v>
      </c>
      <c r="F17" s="29">
        <v>203521175</v>
      </c>
      <c r="I17" s="30" t="s">
        <v>6</v>
      </c>
      <c r="J17" s="28">
        <v>1808.2</v>
      </c>
      <c r="K17" s="29">
        <v>83268755</v>
      </c>
      <c r="L17" s="29">
        <v>126255599</v>
      </c>
      <c r="M17" s="29">
        <v>233138936</v>
      </c>
    </row>
    <row r="20" spans="1:13" x14ac:dyDescent="0.3">
      <c r="A20" t="s">
        <v>50</v>
      </c>
      <c r="H20" t="s">
        <v>50</v>
      </c>
    </row>
    <row r="21" spans="1:13" x14ac:dyDescent="0.3">
      <c r="B21" s="38" t="s">
        <v>37</v>
      </c>
      <c r="C21" s="38" t="s">
        <v>1</v>
      </c>
      <c r="D21" s="38" t="s">
        <v>33</v>
      </c>
      <c r="E21" s="38" t="s">
        <v>35</v>
      </c>
      <c r="F21" s="38" t="s">
        <v>2</v>
      </c>
      <c r="I21" s="38" t="s">
        <v>37</v>
      </c>
      <c r="J21" s="38" t="s">
        <v>1</v>
      </c>
      <c r="K21" s="38" t="s">
        <v>33</v>
      </c>
      <c r="L21" s="38" t="s">
        <v>35</v>
      </c>
      <c r="M21" s="38" t="s">
        <v>2</v>
      </c>
    </row>
    <row r="22" spans="1:13" x14ac:dyDescent="0.3">
      <c r="B22" s="30" t="s">
        <v>3</v>
      </c>
      <c r="C22" s="28">
        <v>1900</v>
      </c>
      <c r="D22" s="29">
        <v>90483002</v>
      </c>
      <c r="E22" s="29">
        <v>127797249</v>
      </c>
      <c r="F22" s="29">
        <v>292998272</v>
      </c>
      <c r="I22" s="30" t="s">
        <v>3</v>
      </c>
      <c r="J22" s="28">
        <v>1900</v>
      </c>
      <c r="K22" s="29">
        <v>94873414</v>
      </c>
      <c r="L22" s="29">
        <v>130945681</v>
      </c>
      <c r="M22" s="29">
        <v>257243344</v>
      </c>
    </row>
    <row r="23" spans="1:13" x14ac:dyDescent="0.3">
      <c r="B23" s="30" t="s">
        <v>4</v>
      </c>
      <c r="C23" s="30">
        <v>479.5</v>
      </c>
      <c r="D23" s="29">
        <v>20086233</v>
      </c>
      <c r="E23" s="29">
        <v>33354712</v>
      </c>
      <c r="F23" s="29">
        <v>62824100</v>
      </c>
      <c r="I23" s="30" t="s">
        <v>4</v>
      </c>
      <c r="J23" s="30">
        <v>731.9</v>
      </c>
      <c r="K23" s="29">
        <v>33846222</v>
      </c>
      <c r="L23" s="29">
        <v>55145018</v>
      </c>
      <c r="M23" s="29">
        <v>99323597</v>
      </c>
    </row>
    <row r="24" spans="1:13" x14ac:dyDescent="0.3">
      <c r="B24" s="30" t="s">
        <v>5</v>
      </c>
      <c r="C24" s="30">
        <v>524.5</v>
      </c>
      <c r="D24" s="29">
        <v>18094574</v>
      </c>
      <c r="E24" s="29">
        <v>30775008</v>
      </c>
      <c r="F24" s="29">
        <v>51219977</v>
      </c>
      <c r="I24" s="30" t="s">
        <v>5</v>
      </c>
      <c r="J24" s="30">
        <v>984.5</v>
      </c>
      <c r="K24" s="29">
        <v>37817873</v>
      </c>
      <c r="L24" s="29">
        <v>66420500</v>
      </c>
      <c r="M24" s="29">
        <v>109710928</v>
      </c>
    </row>
    <row r="25" spans="1:13" x14ac:dyDescent="0.3">
      <c r="B25" s="30" t="s">
        <v>6</v>
      </c>
      <c r="C25" s="28">
        <v>2904.1</v>
      </c>
      <c r="D25" s="29">
        <v>128663809</v>
      </c>
      <c r="E25" s="29">
        <v>191926969</v>
      </c>
      <c r="F25" s="29">
        <v>407042349</v>
      </c>
      <c r="I25" s="30" t="s">
        <v>6</v>
      </c>
      <c r="J25" s="28">
        <v>3616.4</v>
      </c>
      <c r="K25" s="29">
        <v>166537509</v>
      </c>
      <c r="L25" s="29">
        <v>252511198</v>
      </c>
      <c r="M25" s="29">
        <v>466277869</v>
      </c>
    </row>
  </sheetData>
  <customSheetViews>
    <customSheetView guid="{FC455625-91DF-4280-A0CB-902BD5525B9D}" scale="85" state="hidden">
      <selection activeCell="B38" sqref="B38"/>
      <pageMargins left="0.7" right="0.7" top="0.75" bottom="0.75" header="0.3" footer="0.3"/>
      <pageSetup orientation="portrait" r:id="rId1"/>
    </customSheetView>
  </customSheetViews>
  <mergeCells count="2">
    <mergeCell ref="A1:F1"/>
    <mergeCell ref="H1:M1"/>
  </mergeCell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vt:i4>
      </vt:variant>
    </vt:vector>
  </HeadingPairs>
  <TitlesOfParts>
    <vt:vector size="22" baseType="lpstr">
      <vt:lpstr>Dashboard</vt:lpstr>
      <vt:lpstr>Detailed</vt:lpstr>
      <vt:lpstr>Collapsed</vt:lpstr>
      <vt:lpstr>Nuclear PP - Summary</vt:lpstr>
      <vt:lpstr>Nuclear PP - Detailed </vt:lpstr>
      <vt:lpstr>Data</vt:lpstr>
      <vt:lpstr>Current Operation -Summary</vt:lpstr>
      <vt:lpstr>Current Operation - Detailed</vt:lpstr>
      <vt:lpstr>Logistic Hub Summary</vt:lpstr>
      <vt:lpstr>Logistic Hub - Detailed</vt:lpstr>
      <vt:lpstr>National R&amp;D summary</vt:lpstr>
      <vt:lpstr>National R&amp;D Detail</vt:lpstr>
      <vt:lpstr>Energy Production Summary</vt:lpstr>
      <vt:lpstr>Energy Production Detail</vt:lpstr>
      <vt:lpstr>Recreation Summary</vt:lpstr>
      <vt:lpstr>Manufacturing</vt:lpstr>
      <vt:lpstr>Education</vt:lpstr>
      <vt:lpstr>Wellness and Fitness</vt:lpstr>
      <vt:lpstr>Recycling</vt:lpstr>
      <vt:lpstr>'Nuclear PP - Summary'!Print_Area</vt:lpstr>
      <vt:lpstr>range1</vt:lpstr>
      <vt:lpstr>range2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Vlad</dc:creator>
  <cp:lastModifiedBy>Pascal, Vlad</cp:lastModifiedBy>
  <cp:lastPrinted>2011-07-11T14:19:24Z</cp:lastPrinted>
  <dcterms:created xsi:type="dcterms:W3CDTF">2011-06-21T15:11:42Z</dcterms:created>
  <dcterms:modified xsi:type="dcterms:W3CDTF">2013-05-24T14:28:19Z</dcterms:modified>
</cp:coreProperties>
</file>